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老人教育\老人教育志工\"/>
    </mc:Choice>
  </mc:AlternateContent>
  <bookViews>
    <workbookView xWindow="0" yWindow="0" windowWidth="23040" windowHeight="8700"/>
  </bookViews>
  <sheets>
    <sheet name="總表" sheetId="9" r:id="rId1"/>
    <sheet name="基隆市" sheetId="7" r:id="rId2"/>
    <sheet name="臺北市" sheetId="4" r:id="rId3"/>
    <sheet name="新北市" sheetId="5" r:id="rId4"/>
    <sheet name="桃園市" sheetId="8" r:id="rId5"/>
    <sheet name="新竹市" sheetId="19" r:id="rId6"/>
    <sheet name="新竹縣" sheetId="23" r:id="rId7"/>
    <sheet name="苗栗縣" sheetId="20" r:id="rId8"/>
    <sheet name="臺中市" sheetId="18" r:id="rId9"/>
    <sheet name="南投縣" sheetId="21" r:id="rId10"/>
    <sheet name="彰化縣" sheetId="14" r:id="rId11"/>
    <sheet name="雲林縣" sheetId="13" r:id="rId12"/>
    <sheet name="嘉義縣" sheetId="10" r:id="rId13"/>
    <sheet name="嘉義市" sheetId="11" r:id="rId14"/>
    <sheet name="臺南市" sheetId="12" r:id="rId15"/>
    <sheet name="高雄市" sheetId="16" r:id="rId16"/>
    <sheet name="屏東縣" sheetId="24" r:id="rId17"/>
    <sheet name="宜蘭縣" sheetId="6" r:id="rId18"/>
    <sheet name="花蓮縣" sheetId="3" r:id="rId19"/>
    <sheet name="臺東縣" sheetId="15" r:id="rId20"/>
    <sheet name="金門縣" sheetId="2" r:id="rId21"/>
    <sheet name="澎湖縣" sheetId="17" r:id="rId22"/>
  </sheets>
  <definedNames>
    <definedName name="_xlnm.Print_Titles" localSheetId="0">總表!$2:$6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9" l="1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B22" i="9"/>
  <c r="AI35" i="24"/>
  <c r="AH35" i="24"/>
  <c r="AG35" i="24"/>
  <c r="AF35" i="24"/>
  <c r="AE35" i="24"/>
  <c r="AC35" i="24"/>
  <c r="AB35" i="24"/>
  <c r="AA35" i="24"/>
  <c r="Z35" i="24"/>
  <c r="Y35" i="24"/>
  <c r="W35" i="24"/>
  <c r="V35" i="24"/>
  <c r="U35" i="24"/>
  <c r="T35" i="24"/>
  <c r="AK35" i="24" s="1"/>
  <c r="S35" i="24"/>
  <c r="R35" i="24"/>
  <c r="P35" i="24"/>
  <c r="Q35" i="24" s="1"/>
  <c r="O35" i="24"/>
  <c r="N35" i="24"/>
  <c r="J35" i="24"/>
  <c r="I35" i="24"/>
  <c r="H35" i="24"/>
  <c r="L35" i="24" s="1"/>
  <c r="G35" i="24"/>
  <c r="F35" i="24"/>
  <c r="E35" i="24"/>
  <c r="K35" i="24" s="1"/>
  <c r="D35" i="24"/>
  <c r="C35" i="24"/>
  <c r="B35" i="24"/>
  <c r="T34" i="24"/>
  <c r="AK34" i="24" s="1"/>
  <c r="P34" i="24"/>
  <c r="Q34" i="24" s="1"/>
  <c r="M34" i="24"/>
  <c r="D34" i="24"/>
  <c r="T33" i="24"/>
  <c r="AK33" i="24" s="1"/>
  <c r="P33" i="24"/>
  <c r="Q33" i="24" s="1"/>
  <c r="M33" i="24"/>
  <c r="D33" i="24"/>
  <c r="T32" i="24"/>
  <c r="AK32" i="24" s="1"/>
  <c r="P32" i="24"/>
  <c r="Q32" i="24" s="1"/>
  <c r="M32" i="24"/>
  <c r="D32" i="24"/>
  <c r="T31" i="24"/>
  <c r="AK31" i="24" s="1"/>
  <c r="P31" i="24"/>
  <c r="Q31" i="24" s="1"/>
  <c r="M31" i="24"/>
  <c r="D31" i="24"/>
  <c r="T30" i="24"/>
  <c r="AK30" i="24" s="1"/>
  <c r="P30" i="24"/>
  <c r="Q30" i="24" s="1"/>
  <c r="M30" i="24"/>
  <c r="D30" i="24"/>
  <c r="AD29" i="24"/>
  <c r="T29" i="24"/>
  <c r="AK29" i="24" s="1"/>
  <c r="Q29" i="24"/>
  <c r="P29" i="24"/>
  <c r="L29" i="24"/>
  <c r="K29" i="24"/>
  <c r="M29" i="24" s="1"/>
  <c r="D29" i="24"/>
  <c r="AJ28" i="24"/>
  <c r="AD28" i="24"/>
  <c r="X28" i="24"/>
  <c r="T28" i="24"/>
  <c r="AK28" i="24" s="1"/>
  <c r="P28" i="24"/>
  <c r="Q28" i="24" s="1"/>
  <c r="L28" i="24"/>
  <c r="K28" i="24"/>
  <c r="M28" i="24" s="1"/>
  <c r="D28" i="24"/>
  <c r="AJ27" i="24"/>
  <c r="AD27" i="24"/>
  <c r="X27" i="24"/>
  <c r="T27" i="24"/>
  <c r="AK27" i="24" s="1"/>
  <c r="P27" i="24"/>
  <c r="Q27" i="24" s="1"/>
  <c r="M27" i="24"/>
  <c r="L27" i="24"/>
  <c r="K27" i="24"/>
  <c r="D27" i="24"/>
  <c r="AJ26" i="24"/>
  <c r="AD26" i="24"/>
  <c r="X26" i="24"/>
  <c r="T26" i="24"/>
  <c r="AK26" i="24" s="1"/>
  <c r="P26" i="24"/>
  <c r="Q26" i="24" s="1"/>
  <c r="L26" i="24"/>
  <c r="M26" i="24" s="1"/>
  <c r="K26" i="24"/>
  <c r="D26" i="24"/>
  <c r="AJ25" i="24"/>
  <c r="AD25" i="24"/>
  <c r="X25" i="24"/>
  <c r="T25" i="24"/>
  <c r="AK25" i="24" s="1"/>
  <c r="Q25" i="24"/>
  <c r="P25" i="24"/>
  <c r="L25" i="24"/>
  <c r="K25" i="24"/>
  <c r="M25" i="24" s="1"/>
  <c r="D25" i="24"/>
  <c r="AJ24" i="24"/>
  <c r="AD24" i="24"/>
  <c r="X24" i="24"/>
  <c r="T24" i="24"/>
  <c r="AK24" i="24" s="1"/>
  <c r="P24" i="24"/>
  <c r="Q24" i="24" s="1"/>
  <c r="L24" i="24"/>
  <c r="K24" i="24"/>
  <c r="M24" i="24" s="1"/>
  <c r="D24" i="24"/>
  <c r="AJ23" i="24"/>
  <c r="AD23" i="24"/>
  <c r="X23" i="24"/>
  <c r="T23" i="24"/>
  <c r="AK23" i="24" s="1"/>
  <c r="P23" i="24"/>
  <c r="Q23" i="24" s="1"/>
  <c r="M23" i="24"/>
  <c r="L23" i="24"/>
  <c r="K23" i="24"/>
  <c r="D23" i="24"/>
  <c r="AJ22" i="24"/>
  <c r="AD22" i="24"/>
  <c r="X22" i="24"/>
  <c r="T22" i="24"/>
  <c r="AK22" i="24" s="1"/>
  <c r="P22" i="24"/>
  <c r="Q22" i="24" s="1"/>
  <c r="L22" i="24"/>
  <c r="M22" i="24" s="1"/>
  <c r="K22" i="24"/>
  <c r="D22" i="24"/>
  <c r="AJ21" i="24"/>
  <c r="AD21" i="24"/>
  <c r="X21" i="24"/>
  <c r="T21" i="24"/>
  <c r="AK21" i="24" s="1"/>
  <c r="Q21" i="24"/>
  <c r="P21" i="24"/>
  <c r="L21" i="24"/>
  <c r="K21" i="24"/>
  <c r="M21" i="24" s="1"/>
  <c r="D21" i="24"/>
  <c r="AJ20" i="24"/>
  <c r="AD20" i="24"/>
  <c r="X20" i="24"/>
  <c r="T20" i="24"/>
  <c r="AK20" i="24" s="1"/>
  <c r="P20" i="24"/>
  <c r="Q20" i="24" s="1"/>
  <c r="L20" i="24"/>
  <c r="K20" i="24"/>
  <c r="M20" i="24" s="1"/>
  <c r="D20" i="24"/>
  <c r="AJ19" i="24"/>
  <c r="AD19" i="24"/>
  <c r="X19" i="24"/>
  <c r="T19" i="24"/>
  <c r="AK19" i="24" s="1"/>
  <c r="P19" i="24"/>
  <c r="Q19" i="24" s="1"/>
  <c r="M19" i="24"/>
  <c r="L19" i="24"/>
  <c r="K19" i="24"/>
  <c r="D19" i="24"/>
  <c r="AJ18" i="24"/>
  <c r="AD18" i="24"/>
  <c r="X18" i="24"/>
  <c r="T18" i="24"/>
  <c r="AK18" i="24" s="1"/>
  <c r="P18" i="24"/>
  <c r="Q18" i="24" s="1"/>
  <c r="L18" i="24"/>
  <c r="M18" i="24" s="1"/>
  <c r="K18" i="24"/>
  <c r="D18" i="24"/>
  <c r="AJ17" i="24"/>
  <c r="AD17" i="24"/>
  <c r="X17" i="24"/>
  <c r="T17" i="24"/>
  <c r="AK17" i="24" s="1"/>
  <c r="Q17" i="24"/>
  <c r="P17" i="24"/>
  <c r="L17" i="24"/>
  <c r="K17" i="24"/>
  <c r="M17" i="24" s="1"/>
  <c r="D17" i="24"/>
  <c r="AJ16" i="24"/>
  <c r="AD16" i="24"/>
  <c r="X16" i="24"/>
  <c r="T16" i="24"/>
  <c r="AK16" i="24" s="1"/>
  <c r="P16" i="24"/>
  <c r="Q16" i="24" s="1"/>
  <c r="L16" i="24"/>
  <c r="K16" i="24"/>
  <c r="M16" i="24" s="1"/>
  <c r="D16" i="24"/>
  <c r="AJ15" i="24"/>
  <c r="AD15" i="24"/>
  <c r="X15" i="24"/>
  <c r="T15" i="24"/>
  <c r="AK15" i="24" s="1"/>
  <c r="P15" i="24"/>
  <c r="Q15" i="24" s="1"/>
  <c r="M15" i="24"/>
  <c r="L15" i="24"/>
  <c r="K15" i="24"/>
  <c r="D15" i="24"/>
  <c r="AJ14" i="24"/>
  <c r="AD14" i="24"/>
  <c r="X14" i="24"/>
  <c r="T14" i="24"/>
  <c r="AK14" i="24" s="1"/>
  <c r="P14" i="24"/>
  <c r="Q14" i="24" s="1"/>
  <c r="L14" i="24"/>
  <c r="M14" i="24" s="1"/>
  <c r="K14" i="24"/>
  <c r="D14" i="24"/>
  <c r="AJ13" i="24"/>
  <c r="AD13" i="24"/>
  <c r="X13" i="24"/>
  <c r="T13" i="24"/>
  <c r="AK13" i="24" s="1"/>
  <c r="Q13" i="24"/>
  <c r="P13" i="24"/>
  <c r="L13" i="24"/>
  <c r="K13" i="24"/>
  <c r="M13" i="24" s="1"/>
  <c r="D13" i="24"/>
  <c r="AJ12" i="24"/>
  <c r="AD12" i="24"/>
  <c r="X12" i="24"/>
  <c r="T12" i="24"/>
  <c r="AK12" i="24" s="1"/>
  <c r="P12" i="24"/>
  <c r="Q12" i="24" s="1"/>
  <c r="L12" i="24"/>
  <c r="K12" i="24"/>
  <c r="M12" i="24" s="1"/>
  <c r="D12" i="24"/>
  <c r="AJ11" i="24"/>
  <c r="AD11" i="24"/>
  <c r="X11" i="24"/>
  <c r="T11" i="24"/>
  <c r="AK11" i="24" s="1"/>
  <c r="P11" i="24"/>
  <c r="Q11" i="24" s="1"/>
  <c r="M11" i="24"/>
  <c r="L11" i="24"/>
  <c r="K11" i="24"/>
  <c r="D11" i="24"/>
  <c r="AJ10" i="24"/>
  <c r="AD10" i="24"/>
  <c r="X10" i="24"/>
  <c r="T10" i="24"/>
  <c r="AK10" i="24" s="1"/>
  <c r="P10" i="24"/>
  <c r="Q10" i="24" s="1"/>
  <c r="L10" i="24"/>
  <c r="M10" i="24" s="1"/>
  <c r="K10" i="24"/>
  <c r="D10" i="24"/>
  <c r="AJ9" i="24"/>
  <c r="AJ35" i="24" s="1"/>
  <c r="AD9" i="24"/>
  <c r="X9" i="24"/>
  <c r="T9" i="24"/>
  <c r="AK9" i="24" s="1"/>
  <c r="Q9" i="24"/>
  <c r="P9" i="24"/>
  <c r="L9" i="24"/>
  <c r="K9" i="24"/>
  <c r="M9" i="24" s="1"/>
  <c r="D9" i="24"/>
  <c r="AJ8" i="24"/>
  <c r="AD8" i="24"/>
  <c r="X8" i="24"/>
  <c r="T8" i="24"/>
  <c r="AK8" i="24" s="1"/>
  <c r="P8" i="24"/>
  <c r="Q8" i="24" s="1"/>
  <c r="L8" i="24"/>
  <c r="K8" i="24"/>
  <c r="M8" i="24" s="1"/>
  <c r="D8" i="24"/>
  <c r="AJ7" i="24"/>
  <c r="AD7" i="24"/>
  <c r="AD35" i="24" s="1"/>
  <c r="X7" i="24"/>
  <c r="X35" i="24" s="1"/>
  <c r="T7" i="24"/>
  <c r="AK7" i="24" s="1"/>
  <c r="P7" i="24"/>
  <c r="Q7" i="24" s="1"/>
  <c r="M7" i="24"/>
  <c r="L7" i="24"/>
  <c r="K7" i="24"/>
  <c r="D7" i="24"/>
  <c r="M35" i="24" l="1"/>
  <c r="AJ28" i="18"/>
  <c r="D28" i="18"/>
  <c r="AK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P28" i="18"/>
  <c r="Q28" i="18"/>
  <c r="O28" i="18"/>
  <c r="N28" i="18"/>
  <c r="M28" i="18"/>
  <c r="L28" i="18"/>
  <c r="K28" i="18"/>
  <c r="J28" i="18"/>
  <c r="I28" i="18"/>
  <c r="H28" i="18"/>
  <c r="G28" i="18"/>
  <c r="F28" i="18"/>
  <c r="C28" i="18"/>
  <c r="B28" i="18"/>
  <c r="AK27" i="18"/>
  <c r="Q27" i="18"/>
  <c r="AK26" i="18"/>
  <c r="Q26" i="18"/>
  <c r="AK25" i="18"/>
  <c r="Q25" i="18"/>
  <c r="AK24" i="18"/>
  <c r="Q24" i="18"/>
  <c r="AK23" i="18"/>
  <c r="Q23" i="18"/>
  <c r="AK22" i="18"/>
  <c r="Q22" i="18"/>
  <c r="AK21" i="18"/>
  <c r="Q21" i="18"/>
  <c r="AK20" i="18"/>
  <c r="Q20" i="18"/>
  <c r="AK19" i="18"/>
  <c r="Q19" i="18"/>
  <c r="AK18" i="18"/>
  <c r="Q18" i="18"/>
  <c r="AK17" i="18"/>
  <c r="Q17" i="18"/>
  <c r="AK16" i="18"/>
  <c r="Q16" i="18"/>
  <c r="AK15" i="18"/>
  <c r="Q15" i="18"/>
  <c r="AK14" i="18"/>
  <c r="Q14" i="18"/>
  <c r="AK13" i="18"/>
  <c r="Q13" i="18"/>
  <c r="AK12" i="18"/>
  <c r="Q12" i="18"/>
  <c r="AK11" i="18"/>
  <c r="Q11" i="18"/>
  <c r="AK10" i="18"/>
  <c r="Q10" i="18"/>
  <c r="AK9" i="18"/>
  <c r="Q9" i="18"/>
  <c r="AK8" i="18"/>
  <c r="Q8" i="18"/>
  <c r="AK7" i="18"/>
  <c r="Q7" i="18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B11" i="9"/>
  <c r="B10" i="9"/>
  <c r="T20" i="23"/>
  <c r="M20" i="23"/>
  <c r="AK20" i="23"/>
  <c r="AJ20" i="23"/>
  <c r="AI20" i="23"/>
  <c r="AH20" i="23"/>
  <c r="AG20" i="23"/>
  <c r="AF20" i="23"/>
  <c r="AE20" i="23"/>
  <c r="AD20" i="23"/>
  <c r="AB20" i="23"/>
  <c r="AA20" i="23"/>
  <c r="Z20" i="23"/>
  <c r="Y20" i="23"/>
  <c r="X20" i="23"/>
  <c r="W20" i="23"/>
  <c r="V20" i="23"/>
  <c r="U20" i="23"/>
  <c r="S20" i="23"/>
  <c r="R20" i="23"/>
  <c r="P20" i="23"/>
  <c r="D20" i="23"/>
  <c r="Q20" i="23"/>
  <c r="O20" i="23"/>
  <c r="N20" i="23"/>
  <c r="L20" i="23"/>
  <c r="K20" i="23"/>
  <c r="J20" i="23"/>
  <c r="I20" i="23"/>
  <c r="H20" i="23"/>
  <c r="G20" i="23"/>
  <c r="F20" i="23"/>
  <c r="E20" i="23"/>
  <c r="C20" i="23"/>
  <c r="B20" i="23"/>
  <c r="AK19" i="23"/>
  <c r="Q19" i="23"/>
  <c r="AK18" i="23"/>
  <c r="Q18" i="23"/>
  <c r="AK17" i="23"/>
  <c r="Q17" i="23"/>
  <c r="AK16" i="23"/>
  <c r="Q16" i="23"/>
  <c r="AK15" i="23"/>
  <c r="Q15" i="23"/>
  <c r="AK14" i="23"/>
  <c r="Q14" i="23"/>
  <c r="AK13" i="23"/>
  <c r="Q13" i="23"/>
  <c r="AK12" i="23"/>
  <c r="Q12" i="23"/>
  <c r="AK11" i="23"/>
  <c r="Q11" i="23"/>
  <c r="AK10" i="23"/>
  <c r="Q10" i="23"/>
  <c r="AK9" i="23"/>
  <c r="Q9" i="23"/>
  <c r="AK8" i="23"/>
  <c r="Q8" i="23"/>
  <c r="AK7" i="23"/>
  <c r="Q7" i="23"/>
  <c r="X14" i="9"/>
  <c r="X29" i="9"/>
  <c r="S14" i="9"/>
  <c r="S29" i="9"/>
  <c r="V14" i="9"/>
  <c r="V29" i="9"/>
  <c r="T14" i="9"/>
  <c r="T29" i="9"/>
  <c r="AI11" i="17"/>
  <c r="AH11" i="17"/>
  <c r="AG11" i="17"/>
  <c r="AF11" i="17"/>
  <c r="AE11" i="17"/>
  <c r="AC11" i="17"/>
  <c r="AB11" i="17"/>
  <c r="AA11" i="17"/>
  <c r="Z11" i="17"/>
  <c r="Y11" i="17"/>
  <c r="W11" i="17"/>
  <c r="V11" i="17"/>
  <c r="U11" i="17"/>
  <c r="X11" i="17"/>
  <c r="S11" i="17"/>
  <c r="T11" i="17"/>
  <c r="AK11" i="17"/>
  <c r="R11" i="17"/>
  <c r="O11" i="17"/>
  <c r="N11" i="17"/>
  <c r="J11" i="17"/>
  <c r="I11" i="17"/>
  <c r="H11" i="17"/>
  <c r="G11" i="17"/>
  <c r="F11" i="17"/>
  <c r="E11" i="17"/>
  <c r="C11" i="17"/>
  <c r="B11" i="17"/>
  <c r="AJ10" i="17"/>
  <c r="AD10" i="17"/>
  <c r="X10" i="17"/>
  <c r="T10" i="17"/>
  <c r="AK10" i="17"/>
  <c r="Q10" i="17"/>
  <c r="P10" i="17"/>
  <c r="L10" i="17"/>
  <c r="K10" i="17"/>
  <c r="AJ9" i="17"/>
  <c r="AD9" i="17"/>
  <c r="X9" i="17"/>
  <c r="T9" i="17"/>
  <c r="P9" i="17"/>
  <c r="L9" i="17"/>
  <c r="K9" i="17"/>
  <c r="M9" i="17"/>
  <c r="D9" i="17"/>
  <c r="AJ8" i="17"/>
  <c r="AD8" i="17"/>
  <c r="X8" i="17"/>
  <c r="T8" i="17"/>
  <c r="P8" i="17"/>
  <c r="L8" i="17"/>
  <c r="M8" i="17"/>
  <c r="K8" i="17"/>
  <c r="D8" i="17"/>
  <c r="AJ7" i="17"/>
  <c r="AD7" i="17"/>
  <c r="X7" i="17"/>
  <c r="T7" i="17"/>
  <c r="AK7" i="17"/>
  <c r="P7" i="17"/>
  <c r="P11" i="17"/>
  <c r="Q11" i="17"/>
  <c r="L7" i="17"/>
  <c r="K7" i="17"/>
  <c r="K11" i="17"/>
  <c r="D7" i="17"/>
  <c r="D11" i="17"/>
  <c r="AK8" i="17"/>
  <c r="AD11" i="17"/>
  <c r="AJ11" i="17"/>
  <c r="Q7" i="17"/>
  <c r="Q8" i="17"/>
  <c r="Q9" i="17"/>
  <c r="AK9" i="17"/>
  <c r="M10" i="17"/>
  <c r="L11" i="17"/>
  <c r="M7" i="17"/>
  <c r="M11" i="17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7" i="12"/>
  <c r="D45" i="12"/>
  <c r="E14" i="9"/>
  <c r="Q14" i="9"/>
  <c r="U14" i="9"/>
  <c r="AK14" i="9"/>
  <c r="P15" i="9"/>
  <c r="U15" i="9"/>
  <c r="Z15" i="9"/>
  <c r="AG15" i="9"/>
  <c r="AG12" i="9"/>
  <c r="AI18" i="21"/>
  <c r="AI15" i="9"/>
  <c r="AH18" i="21"/>
  <c r="AH15" i="9"/>
  <c r="AG18" i="21"/>
  <c r="AF18" i="21"/>
  <c r="AF15" i="9"/>
  <c r="AE18" i="21"/>
  <c r="AE15" i="9"/>
  <c r="AC18" i="21"/>
  <c r="AC15" i="9"/>
  <c r="AB18" i="21"/>
  <c r="AB15" i="9"/>
  <c r="AA18" i="21"/>
  <c r="AA15" i="9"/>
  <c r="Z18" i="21"/>
  <c r="Y18" i="21"/>
  <c r="Y15" i="9"/>
  <c r="W18" i="21"/>
  <c r="W15" i="9"/>
  <c r="V18" i="21"/>
  <c r="V15" i="9"/>
  <c r="U18" i="21"/>
  <c r="S18" i="21"/>
  <c r="S15" i="9"/>
  <c r="R18" i="21"/>
  <c r="R15" i="9"/>
  <c r="O18" i="21"/>
  <c r="O15" i="9"/>
  <c r="N18" i="21"/>
  <c r="N15" i="9"/>
  <c r="J18" i="21"/>
  <c r="J15" i="9"/>
  <c r="I18" i="21"/>
  <c r="I15" i="9"/>
  <c r="H18" i="21"/>
  <c r="H15" i="9"/>
  <c r="G18" i="21"/>
  <c r="G15" i="9"/>
  <c r="F18" i="21"/>
  <c r="F15" i="9"/>
  <c r="E18" i="21"/>
  <c r="E15" i="9"/>
  <c r="B18" i="21"/>
  <c r="B15" i="9"/>
  <c r="AK17" i="21"/>
  <c r="Q17" i="21"/>
  <c r="AK16" i="21"/>
  <c r="Q16" i="21"/>
  <c r="AK15" i="21"/>
  <c r="Q15" i="21"/>
  <c r="AK14" i="21"/>
  <c r="Q14" i="21"/>
  <c r="AK13" i="21"/>
  <c r="Q13" i="21"/>
  <c r="AJ12" i="21"/>
  <c r="AD12" i="21"/>
  <c r="X12" i="21"/>
  <c r="T12" i="21"/>
  <c r="P12" i="21"/>
  <c r="L12" i="21"/>
  <c r="K12" i="21"/>
  <c r="D12" i="21"/>
  <c r="Q12" i="21"/>
  <c r="AK11" i="21"/>
  <c r="Q11" i="21"/>
  <c r="AK10" i="21"/>
  <c r="Q10" i="21"/>
  <c r="AK9" i="21"/>
  <c r="Q9" i="21"/>
  <c r="AK8" i="21"/>
  <c r="Q8" i="21"/>
  <c r="AJ7" i="21"/>
  <c r="AD7" i="21"/>
  <c r="AD18" i="21"/>
  <c r="AD15" i="9"/>
  <c r="X7" i="21"/>
  <c r="T7" i="21"/>
  <c r="T18" i="21"/>
  <c r="T15" i="9"/>
  <c r="P7" i="21"/>
  <c r="P18" i="21"/>
  <c r="L7" i="21"/>
  <c r="M7" i="21"/>
  <c r="M18" i="21"/>
  <c r="M15" i="9"/>
  <c r="K7" i="21"/>
  <c r="K18" i="21"/>
  <c r="K15" i="9"/>
  <c r="C7" i="21"/>
  <c r="C18" i="21"/>
  <c r="C15" i="9"/>
  <c r="B7" i="21"/>
  <c r="AJ25" i="20"/>
  <c r="AJ13" i="9"/>
  <c r="AI25" i="20"/>
  <c r="AI13" i="9"/>
  <c r="AH25" i="20"/>
  <c r="AH13" i="9"/>
  <c r="AG25" i="20"/>
  <c r="AG13" i="9"/>
  <c r="AF25" i="20"/>
  <c r="AF13" i="9"/>
  <c r="AE25" i="20"/>
  <c r="AE13" i="9"/>
  <c r="AD25" i="20"/>
  <c r="AD13" i="9"/>
  <c r="AC25" i="20"/>
  <c r="AC13" i="9"/>
  <c r="AB25" i="20"/>
  <c r="AB13" i="9"/>
  <c r="AA25" i="20"/>
  <c r="AA13" i="9"/>
  <c r="Z25" i="20"/>
  <c r="Z13" i="9"/>
  <c r="Y25" i="20"/>
  <c r="Y13" i="9"/>
  <c r="X25" i="20"/>
  <c r="X13" i="9"/>
  <c r="W25" i="20"/>
  <c r="W13" i="9"/>
  <c r="V25" i="20"/>
  <c r="V13" i="9"/>
  <c r="U25" i="20"/>
  <c r="U13" i="9"/>
  <c r="T25" i="20"/>
  <c r="T13" i="9"/>
  <c r="S25" i="20"/>
  <c r="S13" i="9"/>
  <c r="R25" i="20"/>
  <c r="R13" i="9"/>
  <c r="P25" i="20"/>
  <c r="P13" i="9"/>
  <c r="O25" i="20"/>
  <c r="O13" i="9"/>
  <c r="N25" i="20"/>
  <c r="N13" i="9"/>
  <c r="L25" i="20"/>
  <c r="L13" i="9"/>
  <c r="K25" i="20"/>
  <c r="K13" i="9"/>
  <c r="J25" i="20"/>
  <c r="J13" i="9"/>
  <c r="I25" i="20"/>
  <c r="I13" i="9"/>
  <c r="H25" i="20"/>
  <c r="H13" i="9"/>
  <c r="G25" i="20"/>
  <c r="G13" i="9"/>
  <c r="F25" i="20"/>
  <c r="F13" i="9"/>
  <c r="E25" i="20"/>
  <c r="E13" i="9"/>
  <c r="C25" i="20"/>
  <c r="C13" i="9"/>
  <c r="B25" i="20"/>
  <c r="B13" i="9"/>
  <c r="AK24" i="20"/>
  <c r="Q24" i="20"/>
  <c r="M24" i="20"/>
  <c r="AK23" i="20"/>
  <c r="Q23" i="20"/>
  <c r="M23" i="20"/>
  <c r="AK22" i="20"/>
  <c r="Q22" i="20"/>
  <c r="M22" i="20"/>
  <c r="AK21" i="20"/>
  <c r="Q21" i="20"/>
  <c r="M21" i="20"/>
  <c r="AK20" i="20"/>
  <c r="Q20" i="20"/>
  <c r="M20" i="20"/>
  <c r="AK19" i="20"/>
  <c r="Q19" i="20"/>
  <c r="M19" i="20"/>
  <c r="AK18" i="20"/>
  <c r="Q18" i="20"/>
  <c r="M18" i="20"/>
  <c r="AK17" i="20"/>
  <c r="Q17" i="20"/>
  <c r="M17" i="20"/>
  <c r="AK16" i="20"/>
  <c r="Q16" i="20"/>
  <c r="M16" i="20"/>
  <c r="AK15" i="20"/>
  <c r="Q15" i="20"/>
  <c r="M15" i="20"/>
  <c r="AK14" i="20"/>
  <c r="Q14" i="20"/>
  <c r="M14" i="20"/>
  <c r="AK13" i="20"/>
  <c r="Q13" i="20"/>
  <c r="M13" i="20"/>
  <c r="AK12" i="20"/>
  <c r="Q12" i="20"/>
  <c r="M12" i="20"/>
  <c r="AK11" i="20"/>
  <c r="Q11" i="20"/>
  <c r="M11" i="20"/>
  <c r="AK10" i="20"/>
  <c r="Q10" i="20"/>
  <c r="M10" i="20"/>
  <c r="AK9" i="20"/>
  <c r="Q9" i="20"/>
  <c r="M9" i="20"/>
  <c r="AK8" i="20"/>
  <c r="Q8" i="20"/>
  <c r="M8" i="20"/>
  <c r="Q7" i="20"/>
  <c r="M7" i="20"/>
  <c r="D7" i="20"/>
  <c r="AK7" i="20"/>
  <c r="AI11" i="19"/>
  <c r="AI12" i="9"/>
  <c r="AH11" i="19"/>
  <c r="AH12" i="9"/>
  <c r="AG11" i="19"/>
  <c r="AF11" i="19"/>
  <c r="AF12" i="9"/>
  <c r="AE11" i="19"/>
  <c r="AE12" i="9"/>
  <c r="AC11" i="19"/>
  <c r="AC12" i="9"/>
  <c r="AB11" i="19"/>
  <c r="AB12" i="9"/>
  <c r="AA11" i="19"/>
  <c r="AA12" i="9"/>
  <c r="Z11" i="19"/>
  <c r="Z12" i="9"/>
  <c r="Y11" i="19"/>
  <c r="Y12" i="9"/>
  <c r="W11" i="19"/>
  <c r="W12" i="9"/>
  <c r="V11" i="19"/>
  <c r="V12" i="9"/>
  <c r="U11" i="19"/>
  <c r="U12" i="9"/>
  <c r="S11" i="19"/>
  <c r="S12" i="9"/>
  <c r="R11" i="19"/>
  <c r="R12" i="9"/>
  <c r="O11" i="19"/>
  <c r="O12" i="9"/>
  <c r="N11" i="19"/>
  <c r="N12" i="9"/>
  <c r="J11" i="19"/>
  <c r="J12" i="9"/>
  <c r="I11" i="19"/>
  <c r="I12" i="9"/>
  <c r="H11" i="19"/>
  <c r="H12" i="9"/>
  <c r="G11" i="19"/>
  <c r="G12" i="9"/>
  <c r="F11" i="19"/>
  <c r="F12" i="9"/>
  <c r="E11" i="19"/>
  <c r="E12" i="9"/>
  <c r="C11" i="19"/>
  <c r="C12" i="9"/>
  <c r="B11" i="19"/>
  <c r="B12" i="9"/>
  <c r="AK10" i="19"/>
  <c r="Q10" i="19"/>
  <c r="AK9" i="19"/>
  <c r="T9" i="19"/>
  <c r="P9" i="19"/>
  <c r="Q9" i="19"/>
  <c r="AK8" i="19"/>
  <c r="T8" i="19"/>
  <c r="P8" i="19"/>
  <c r="Q8" i="19"/>
  <c r="AJ7" i="19"/>
  <c r="AJ11" i="19"/>
  <c r="AJ12" i="9"/>
  <c r="AD7" i="19"/>
  <c r="AD11" i="19"/>
  <c r="AD12" i="9"/>
  <c r="X7" i="19"/>
  <c r="X11" i="19"/>
  <c r="X12" i="9"/>
  <c r="T7" i="19"/>
  <c r="P7" i="19"/>
  <c r="L7" i="19"/>
  <c r="L11" i="19"/>
  <c r="L12" i="9"/>
  <c r="K7" i="19"/>
  <c r="D7" i="19"/>
  <c r="AJ14" i="9"/>
  <c r="AI14" i="9"/>
  <c r="AH14" i="9"/>
  <c r="AG14" i="9"/>
  <c r="AF14" i="9"/>
  <c r="AE14" i="9"/>
  <c r="AD14" i="9"/>
  <c r="AC14" i="9"/>
  <c r="AB14" i="9"/>
  <c r="AA14" i="9"/>
  <c r="Z14" i="9"/>
  <c r="Y14" i="9"/>
  <c r="W14" i="9"/>
  <c r="R14" i="9"/>
  <c r="P14" i="9"/>
  <c r="O14" i="9"/>
  <c r="N14" i="9"/>
  <c r="M14" i="9"/>
  <c r="L14" i="9"/>
  <c r="K14" i="9"/>
  <c r="J14" i="9"/>
  <c r="I14" i="9"/>
  <c r="H14" i="9"/>
  <c r="G14" i="9"/>
  <c r="F14" i="9"/>
  <c r="D14" i="9"/>
  <c r="C14" i="9"/>
  <c r="B14" i="9"/>
  <c r="AK7" i="19"/>
  <c r="M25" i="20"/>
  <c r="M13" i="9"/>
  <c r="AK12" i="21"/>
  <c r="K11" i="19"/>
  <c r="K12" i="9"/>
  <c r="M7" i="19"/>
  <c r="M11" i="19"/>
  <c r="M12" i="9"/>
  <c r="T11" i="19"/>
  <c r="T12" i="9"/>
  <c r="P11" i="19"/>
  <c r="P12" i="9"/>
  <c r="X18" i="21"/>
  <c r="X15" i="9"/>
  <c r="D25" i="20"/>
  <c r="D7" i="21"/>
  <c r="Q7" i="21"/>
  <c r="AJ18" i="21"/>
  <c r="AJ15" i="9"/>
  <c r="L18" i="21"/>
  <c r="L15" i="9"/>
  <c r="Q11" i="19"/>
  <c r="Q12" i="9"/>
  <c r="D11" i="19"/>
  <c r="AK7" i="21"/>
  <c r="D18" i="21"/>
  <c r="Q25" i="20"/>
  <c r="Q13" i="9"/>
  <c r="D13" i="9"/>
  <c r="AK25" i="20"/>
  <c r="AK13" i="9"/>
  <c r="AK11" i="19"/>
  <c r="AK12" i="9"/>
  <c r="D12" i="9"/>
  <c r="Q7" i="19"/>
  <c r="AJ26" i="9"/>
  <c r="AI26" i="9"/>
  <c r="AH26" i="9"/>
  <c r="AG26" i="9"/>
  <c r="AF26" i="9"/>
  <c r="AE26" i="9"/>
  <c r="AC26" i="9"/>
  <c r="AB26" i="9"/>
  <c r="AA26" i="9"/>
  <c r="Z26" i="9"/>
  <c r="X26" i="9"/>
  <c r="W26" i="9"/>
  <c r="V26" i="9"/>
  <c r="U26" i="9"/>
  <c r="T26" i="9"/>
  <c r="S26" i="9"/>
  <c r="R26" i="9"/>
  <c r="O26" i="9"/>
  <c r="N26" i="9"/>
  <c r="J26" i="9"/>
  <c r="I26" i="9"/>
  <c r="H26" i="9"/>
  <c r="G26" i="9"/>
  <c r="F26" i="9"/>
  <c r="E26" i="9"/>
  <c r="C26" i="9"/>
  <c r="B26" i="9"/>
  <c r="AI36" i="16"/>
  <c r="AI21" i="9"/>
  <c r="AH36" i="16"/>
  <c r="AH21" i="9"/>
  <c r="AG36" i="16"/>
  <c r="AG21" i="9"/>
  <c r="AF36" i="16"/>
  <c r="AF21" i="9"/>
  <c r="AE36" i="16"/>
  <c r="AE21" i="9"/>
  <c r="AC36" i="16"/>
  <c r="AC21" i="9"/>
  <c r="AB36" i="16"/>
  <c r="AB21" i="9"/>
  <c r="AA36" i="16"/>
  <c r="AA21" i="9"/>
  <c r="Z36" i="16"/>
  <c r="Z21" i="9"/>
  <c r="Y36" i="16"/>
  <c r="Y21" i="9"/>
  <c r="W36" i="16"/>
  <c r="W21" i="9"/>
  <c r="V36" i="16"/>
  <c r="V21" i="9"/>
  <c r="U36" i="16"/>
  <c r="U21" i="9"/>
  <c r="S36" i="16"/>
  <c r="S21" i="9"/>
  <c r="R36" i="16"/>
  <c r="R21" i="9"/>
  <c r="O36" i="16"/>
  <c r="O21" i="9"/>
  <c r="N36" i="16"/>
  <c r="N21" i="9"/>
  <c r="J36" i="16"/>
  <c r="J21" i="9"/>
  <c r="I36" i="16"/>
  <c r="I21" i="9"/>
  <c r="H36" i="16"/>
  <c r="H21" i="9"/>
  <c r="G36" i="16"/>
  <c r="G21" i="9"/>
  <c r="F36" i="16"/>
  <c r="F21" i="9"/>
  <c r="E36" i="16"/>
  <c r="E21" i="9"/>
  <c r="C36" i="16"/>
  <c r="C21" i="9"/>
  <c r="B36" i="16"/>
  <c r="B21" i="9"/>
  <c r="AJ35" i="16"/>
  <c r="AD35" i="16"/>
  <c r="X35" i="16"/>
  <c r="T35" i="16"/>
  <c r="P35" i="16"/>
  <c r="L35" i="16"/>
  <c r="M35" i="16"/>
  <c r="K35" i="16"/>
  <c r="D35" i="16"/>
  <c r="AJ34" i="16"/>
  <c r="AD34" i="16"/>
  <c r="X34" i="16"/>
  <c r="T34" i="16"/>
  <c r="P34" i="16"/>
  <c r="L34" i="16"/>
  <c r="K34" i="16"/>
  <c r="D34" i="16"/>
  <c r="AJ33" i="16"/>
  <c r="AD33" i="16"/>
  <c r="X33" i="16"/>
  <c r="T33" i="16"/>
  <c r="P33" i="16"/>
  <c r="L33" i="16"/>
  <c r="K33" i="16"/>
  <c r="D33" i="16"/>
  <c r="AJ32" i="16"/>
  <c r="AD32" i="16"/>
  <c r="X32" i="16"/>
  <c r="T32" i="16"/>
  <c r="P32" i="16"/>
  <c r="L32" i="16"/>
  <c r="K32" i="16"/>
  <c r="D32" i="16"/>
  <c r="AJ31" i="16"/>
  <c r="AD31" i="16"/>
  <c r="X31" i="16"/>
  <c r="T31" i="16"/>
  <c r="P31" i="16"/>
  <c r="L31" i="16"/>
  <c r="K31" i="16"/>
  <c r="D31" i="16"/>
  <c r="AJ30" i="16"/>
  <c r="AD30" i="16"/>
  <c r="X30" i="16"/>
  <c r="T30" i="16"/>
  <c r="P30" i="16"/>
  <c r="L30" i="16"/>
  <c r="K30" i="16"/>
  <c r="D30" i="16"/>
  <c r="Q30" i="16"/>
  <c r="AJ29" i="16"/>
  <c r="AD29" i="16"/>
  <c r="X29" i="16"/>
  <c r="T29" i="16"/>
  <c r="P29" i="16"/>
  <c r="L29" i="16"/>
  <c r="K29" i="16"/>
  <c r="D29" i="16"/>
  <c r="AJ28" i="16"/>
  <c r="AD28" i="16"/>
  <c r="X28" i="16"/>
  <c r="T28" i="16"/>
  <c r="P28" i="16"/>
  <c r="L28" i="16"/>
  <c r="M28" i="16"/>
  <c r="K28" i="16"/>
  <c r="D28" i="16"/>
  <c r="Q28" i="16"/>
  <c r="AJ27" i="16"/>
  <c r="AD27" i="16"/>
  <c r="X27" i="16"/>
  <c r="T27" i="16"/>
  <c r="P27" i="16"/>
  <c r="L27" i="16"/>
  <c r="K27" i="16"/>
  <c r="D27" i="16"/>
  <c r="AJ26" i="16"/>
  <c r="AD26" i="16"/>
  <c r="X26" i="16"/>
  <c r="T26" i="16"/>
  <c r="P26" i="16"/>
  <c r="L26" i="16"/>
  <c r="K26" i="16"/>
  <c r="D26" i="16"/>
  <c r="AJ25" i="16"/>
  <c r="AD25" i="16"/>
  <c r="X25" i="16"/>
  <c r="T25" i="16"/>
  <c r="P25" i="16"/>
  <c r="L25" i="16"/>
  <c r="K25" i="16"/>
  <c r="D25" i="16"/>
  <c r="AJ24" i="16"/>
  <c r="AD24" i="16"/>
  <c r="X24" i="16"/>
  <c r="T24" i="16"/>
  <c r="P24" i="16"/>
  <c r="L24" i="16"/>
  <c r="M24" i="16"/>
  <c r="K24" i="16"/>
  <c r="D24" i="16"/>
  <c r="AJ23" i="16"/>
  <c r="AD23" i="16"/>
  <c r="X23" i="16"/>
  <c r="T23" i="16"/>
  <c r="P23" i="16"/>
  <c r="L23" i="16"/>
  <c r="K23" i="16"/>
  <c r="D23" i="16"/>
  <c r="Q23" i="16"/>
  <c r="AJ22" i="16"/>
  <c r="AD22" i="16"/>
  <c r="X22" i="16"/>
  <c r="T22" i="16"/>
  <c r="P22" i="16"/>
  <c r="L22" i="16"/>
  <c r="K22" i="16"/>
  <c r="D22" i="16"/>
  <c r="AJ21" i="16"/>
  <c r="AD21" i="16"/>
  <c r="X21" i="16"/>
  <c r="T21" i="16"/>
  <c r="P21" i="16"/>
  <c r="M21" i="16"/>
  <c r="L21" i="16"/>
  <c r="K21" i="16"/>
  <c r="D21" i="16"/>
  <c r="AJ20" i="16"/>
  <c r="AD20" i="16"/>
  <c r="X20" i="16"/>
  <c r="T20" i="16"/>
  <c r="P20" i="16"/>
  <c r="L20" i="16"/>
  <c r="K20" i="16"/>
  <c r="M20" i="16"/>
  <c r="D20" i="16"/>
  <c r="AJ19" i="16"/>
  <c r="AD19" i="16"/>
  <c r="X19" i="16"/>
  <c r="T19" i="16"/>
  <c r="P19" i="16"/>
  <c r="Q19" i="16"/>
  <c r="L19" i="16"/>
  <c r="K19" i="16"/>
  <c r="D19" i="16"/>
  <c r="AJ18" i="16"/>
  <c r="AD18" i="16"/>
  <c r="X18" i="16"/>
  <c r="T18" i="16"/>
  <c r="P18" i="16"/>
  <c r="Q18" i="16"/>
  <c r="L18" i="16"/>
  <c r="K18" i="16"/>
  <c r="M18" i="16"/>
  <c r="D18" i="16"/>
  <c r="AJ17" i="16"/>
  <c r="AD17" i="16"/>
  <c r="X17" i="16"/>
  <c r="T17" i="16"/>
  <c r="P17" i="16"/>
  <c r="Q17" i="16"/>
  <c r="L17" i="16"/>
  <c r="K17" i="16"/>
  <c r="M17" i="16"/>
  <c r="D17" i="16"/>
  <c r="AJ16" i="16"/>
  <c r="AD16" i="16"/>
  <c r="X16" i="16"/>
  <c r="T16" i="16"/>
  <c r="P16" i="16"/>
  <c r="L16" i="16"/>
  <c r="K16" i="16"/>
  <c r="M16" i="16"/>
  <c r="D16" i="16"/>
  <c r="AJ15" i="16"/>
  <c r="AD15" i="16"/>
  <c r="X15" i="16"/>
  <c r="T15" i="16"/>
  <c r="P15" i="16"/>
  <c r="Q15" i="16"/>
  <c r="L15" i="16"/>
  <c r="K15" i="16"/>
  <c r="D15" i="16"/>
  <c r="AJ14" i="16"/>
  <c r="AD14" i="16"/>
  <c r="X14" i="16"/>
  <c r="T14" i="16"/>
  <c r="P14" i="16"/>
  <c r="L14" i="16"/>
  <c r="K14" i="16"/>
  <c r="M14" i="16"/>
  <c r="D14" i="16"/>
  <c r="AJ13" i="16"/>
  <c r="AD13" i="16"/>
  <c r="X13" i="16"/>
  <c r="T13" i="16"/>
  <c r="P13" i="16"/>
  <c r="L13" i="16"/>
  <c r="K13" i="16"/>
  <c r="M13" i="16"/>
  <c r="D13" i="16"/>
  <c r="AJ12" i="16"/>
  <c r="AD12" i="16"/>
  <c r="X12" i="16"/>
  <c r="T12" i="16"/>
  <c r="P12" i="16"/>
  <c r="L12" i="16"/>
  <c r="K12" i="16"/>
  <c r="D12" i="16"/>
  <c r="AJ11" i="16"/>
  <c r="AD11" i="16"/>
  <c r="X11" i="16"/>
  <c r="T11" i="16"/>
  <c r="P11" i="16"/>
  <c r="Q11" i="16"/>
  <c r="L11" i="16"/>
  <c r="K11" i="16"/>
  <c r="M11" i="16"/>
  <c r="D11" i="16"/>
  <c r="AJ10" i="16"/>
  <c r="AD10" i="16"/>
  <c r="X10" i="16"/>
  <c r="T10" i="16"/>
  <c r="P10" i="16"/>
  <c r="Q10" i="16"/>
  <c r="L10" i="16"/>
  <c r="K10" i="16"/>
  <c r="M10" i="16"/>
  <c r="D10" i="16"/>
  <c r="AJ9" i="16"/>
  <c r="AD9" i="16"/>
  <c r="X9" i="16"/>
  <c r="T9" i="16"/>
  <c r="P9" i="16"/>
  <c r="Q9" i="16"/>
  <c r="L9" i="16"/>
  <c r="K9" i="16"/>
  <c r="M9" i="16"/>
  <c r="D9" i="16"/>
  <c r="AJ8" i="16"/>
  <c r="AD8" i="16"/>
  <c r="X8" i="16"/>
  <c r="T8" i="16"/>
  <c r="P8" i="16"/>
  <c r="L8" i="16"/>
  <c r="K8" i="16"/>
  <c r="D8" i="16"/>
  <c r="AJ7" i="16"/>
  <c r="AJ36" i="16"/>
  <c r="AJ21" i="9"/>
  <c r="AD7" i="16"/>
  <c r="X7" i="16"/>
  <c r="T7" i="16"/>
  <c r="P7" i="16"/>
  <c r="L7" i="16"/>
  <c r="K7" i="16"/>
  <c r="M7" i="16"/>
  <c r="D7" i="16"/>
  <c r="AI19" i="15"/>
  <c r="AI25" i="9"/>
  <c r="AH19" i="15"/>
  <c r="AH25" i="9"/>
  <c r="AG19" i="15"/>
  <c r="AG25" i="9"/>
  <c r="AF19" i="15"/>
  <c r="AE19" i="15"/>
  <c r="AE25" i="9"/>
  <c r="AC19" i="15"/>
  <c r="AC25" i="9"/>
  <c r="AB19" i="15"/>
  <c r="AB25" i="9"/>
  <c r="AA19" i="15"/>
  <c r="AA25" i="9"/>
  <c r="Z19" i="15"/>
  <c r="Z25" i="9"/>
  <c r="Y19" i="15"/>
  <c r="Y25" i="9"/>
  <c r="W19" i="15"/>
  <c r="W25" i="9"/>
  <c r="V19" i="15"/>
  <c r="V25" i="9"/>
  <c r="U19" i="15"/>
  <c r="U25" i="9"/>
  <c r="S19" i="15"/>
  <c r="S25" i="9"/>
  <c r="R19" i="15"/>
  <c r="R25" i="9"/>
  <c r="O19" i="15"/>
  <c r="O25" i="9"/>
  <c r="N19" i="15"/>
  <c r="N25" i="9"/>
  <c r="J19" i="15"/>
  <c r="J25" i="9"/>
  <c r="I19" i="15"/>
  <c r="I25" i="9"/>
  <c r="H19" i="15"/>
  <c r="G19" i="15"/>
  <c r="G25" i="9"/>
  <c r="F19" i="15"/>
  <c r="F25" i="9"/>
  <c r="E19" i="15"/>
  <c r="C19" i="15"/>
  <c r="C25" i="9"/>
  <c r="B19" i="15"/>
  <c r="B25" i="9"/>
  <c r="AJ16" i="15"/>
  <c r="AD16" i="15"/>
  <c r="X16" i="15"/>
  <c r="T16" i="15"/>
  <c r="P16" i="15"/>
  <c r="Q16" i="15"/>
  <c r="L16" i="15"/>
  <c r="K16" i="15"/>
  <c r="M16" i="15"/>
  <c r="D16" i="15"/>
  <c r="AJ15" i="15"/>
  <c r="AD15" i="15"/>
  <c r="X15" i="15"/>
  <c r="T15" i="15"/>
  <c r="P15" i="15"/>
  <c r="Q15" i="15"/>
  <c r="L15" i="15"/>
  <c r="K15" i="15"/>
  <c r="M15" i="15"/>
  <c r="D15" i="15"/>
  <c r="AJ14" i="15"/>
  <c r="AD14" i="15"/>
  <c r="X14" i="15"/>
  <c r="T14" i="15"/>
  <c r="P14" i="15"/>
  <c r="Q14" i="15"/>
  <c r="L14" i="15"/>
  <c r="K14" i="15"/>
  <c r="M14" i="15"/>
  <c r="D14" i="15"/>
  <c r="AJ13" i="15"/>
  <c r="AD13" i="15"/>
  <c r="X13" i="15"/>
  <c r="T13" i="15"/>
  <c r="P13" i="15"/>
  <c r="L13" i="15"/>
  <c r="K13" i="15"/>
  <c r="D13" i="15"/>
  <c r="AJ12" i="15"/>
  <c r="AD12" i="15"/>
  <c r="X12" i="15"/>
  <c r="T12" i="15"/>
  <c r="P12" i="15"/>
  <c r="L12" i="15"/>
  <c r="K12" i="15"/>
  <c r="M12" i="15"/>
  <c r="D12" i="15"/>
  <c r="AJ11" i="15"/>
  <c r="AD11" i="15"/>
  <c r="X11" i="15"/>
  <c r="T11" i="15"/>
  <c r="P11" i="15"/>
  <c r="Q11" i="15"/>
  <c r="L11" i="15"/>
  <c r="K11" i="15"/>
  <c r="D11" i="15"/>
  <c r="AJ10" i="15"/>
  <c r="AD10" i="15"/>
  <c r="X10" i="15"/>
  <c r="T10" i="15"/>
  <c r="P10" i="15"/>
  <c r="Q10" i="15"/>
  <c r="L10" i="15"/>
  <c r="K10" i="15"/>
  <c r="M10" i="15"/>
  <c r="D10" i="15"/>
  <c r="AK10" i="15"/>
  <c r="AJ9" i="15"/>
  <c r="AD9" i="15"/>
  <c r="X9" i="15"/>
  <c r="T9" i="15"/>
  <c r="P9" i="15"/>
  <c r="L9" i="15"/>
  <c r="K9" i="15"/>
  <c r="M9" i="15"/>
  <c r="D9" i="15"/>
  <c r="AJ8" i="15"/>
  <c r="AD8" i="15"/>
  <c r="X8" i="15"/>
  <c r="T8" i="15"/>
  <c r="P8" i="15"/>
  <c r="L8" i="15"/>
  <c r="K8" i="15"/>
  <c r="M8" i="15"/>
  <c r="D8" i="15"/>
  <c r="AJ7" i="15"/>
  <c r="AD7" i="15"/>
  <c r="X7" i="15"/>
  <c r="T7" i="15"/>
  <c r="P7" i="15"/>
  <c r="L7" i="15"/>
  <c r="K7" i="15"/>
  <c r="D7" i="15"/>
  <c r="D19" i="15"/>
  <c r="Q8" i="15"/>
  <c r="AK22" i="16"/>
  <c r="AK23" i="16"/>
  <c r="AK26" i="16"/>
  <c r="AK30" i="16"/>
  <c r="AK31" i="16"/>
  <c r="AK35" i="16"/>
  <c r="M7" i="15"/>
  <c r="Q9" i="15"/>
  <c r="AK11" i="15"/>
  <c r="Q12" i="15"/>
  <c r="AK12" i="15"/>
  <c r="AK15" i="15"/>
  <c r="M8" i="16"/>
  <c r="M12" i="16"/>
  <c r="M19" i="16"/>
  <c r="M23" i="16"/>
  <c r="M25" i="16"/>
  <c r="M26" i="16"/>
  <c r="M27" i="16"/>
  <c r="M29" i="16"/>
  <c r="M30" i="16"/>
  <c r="M32" i="16"/>
  <c r="M33" i="16"/>
  <c r="M34" i="16"/>
  <c r="M13" i="15"/>
  <c r="P19" i="15"/>
  <c r="P25" i="9"/>
  <c r="Q7" i="16"/>
  <c r="AK10" i="16"/>
  <c r="Q12" i="16"/>
  <c r="Q13" i="16"/>
  <c r="Q14" i="16"/>
  <c r="AK14" i="16"/>
  <c r="AK15" i="16"/>
  <c r="AK19" i="16"/>
  <c r="Q20" i="16"/>
  <c r="AK21" i="16"/>
  <c r="Q22" i="16"/>
  <c r="Q25" i="16"/>
  <c r="Q26" i="16"/>
  <c r="Q27" i="16"/>
  <c r="Q31" i="16"/>
  <c r="Q33" i="16"/>
  <c r="Q34" i="16"/>
  <c r="Q35" i="16"/>
  <c r="Q19" i="15"/>
  <c r="Q25" i="9"/>
  <c r="D25" i="9"/>
  <c r="Q7" i="15"/>
  <c r="K19" i="15"/>
  <c r="K25" i="9"/>
  <c r="E25" i="9"/>
  <c r="AJ19" i="15"/>
  <c r="AJ25" i="9"/>
  <c r="AF25" i="9"/>
  <c r="Q16" i="16"/>
  <c r="Q32" i="16"/>
  <c r="AK7" i="15"/>
  <c r="X19" i="15"/>
  <c r="X25" i="9"/>
  <c r="T36" i="16"/>
  <c r="AK7" i="16"/>
  <c r="AK16" i="16"/>
  <c r="AK17" i="16"/>
  <c r="AK32" i="16"/>
  <c r="AK33" i="16"/>
  <c r="Q13" i="15"/>
  <c r="AK16" i="15"/>
  <c r="L36" i="16"/>
  <c r="L21" i="9"/>
  <c r="X36" i="16"/>
  <c r="X21" i="9"/>
  <c r="Q8" i="16"/>
  <c r="AK11" i="16"/>
  <c r="AK18" i="16"/>
  <c r="Q24" i="16"/>
  <c r="AK27" i="16"/>
  <c r="AK34" i="16"/>
  <c r="K26" i="9"/>
  <c r="AD26" i="9"/>
  <c r="Y26" i="9"/>
  <c r="AD19" i="15"/>
  <c r="AD25" i="9"/>
  <c r="AK8" i="15"/>
  <c r="M11" i="15"/>
  <c r="AK13" i="15"/>
  <c r="AK14" i="15"/>
  <c r="L19" i="15"/>
  <c r="L25" i="9"/>
  <c r="H25" i="9"/>
  <c r="P36" i="16"/>
  <c r="AD36" i="16"/>
  <c r="AD21" i="9"/>
  <c r="AK8" i="16"/>
  <c r="D36" i="16"/>
  <c r="D21" i="9"/>
  <c r="AK9" i="16"/>
  <c r="M15" i="16"/>
  <c r="M22" i="16"/>
  <c r="AK24" i="16"/>
  <c r="AK25" i="16"/>
  <c r="AK29" i="16"/>
  <c r="M31" i="16"/>
  <c r="L26" i="9"/>
  <c r="M26" i="9"/>
  <c r="D15" i="9"/>
  <c r="AK18" i="21"/>
  <c r="AK15" i="9"/>
  <c r="Q18" i="21"/>
  <c r="Q15" i="9"/>
  <c r="P26" i="9"/>
  <c r="M36" i="16"/>
  <c r="M21" i="9"/>
  <c r="AK12" i="16"/>
  <c r="AK20" i="16"/>
  <c r="AK28" i="16"/>
  <c r="K36" i="16"/>
  <c r="K21" i="9"/>
  <c r="Q21" i="16"/>
  <c r="Q29" i="16"/>
  <c r="AK13" i="16"/>
  <c r="M19" i="15"/>
  <c r="M25" i="9"/>
  <c r="AK9" i="15"/>
  <c r="T19" i="15"/>
  <c r="AK26" i="9"/>
  <c r="D26" i="9"/>
  <c r="Q36" i="16"/>
  <c r="Q21" i="9"/>
  <c r="P21" i="9"/>
  <c r="AK19" i="15"/>
  <c r="AK25" i="9"/>
  <c r="T25" i="9"/>
  <c r="AK36" i="16"/>
  <c r="AK21" i="9"/>
  <c r="T21" i="9"/>
  <c r="Q26" i="9"/>
  <c r="B16" i="9"/>
  <c r="AK8" i="14"/>
  <c r="AK9" i="14"/>
  <c r="AK10" i="14"/>
  <c r="AK11" i="14"/>
  <c r="AK12" i="14"/>
  <c r="AK13" i="14"/>
  <c r="AK14" i="14"/>
  <c r="AK15" i="14"/>
  <c r="AK16" i="14"/>
  <c r="AK17" i="14"/>
  <c r="AK18" i="14"/>
  <c r="AK19" i="14"/>
  <c r="AK20" i="14"/>
  <c r="AK21" i="14"/>
  <c r="AK22" i="14"/>
  <c r="AK23" i="14"/>
  <c r="AK7" i="14"/>
  <c r="S24" i="14"/>
  <c r="S16" i="9"/>
  <c r="T24" i="14"/>
  <c r="T16" i="9"/>
  <c r="U24" i="14"/>
  <c r="U16" i="9"/>
  <c r="V24" i="14"/>
  <c r="V16" i="9"/>
  <c r="W24" i="14"/>
  <c r="W16" i="9"/>
  <c r="X24" i="14"/>
  <c r="X16" i="9"/>
  <c r="Y24" i="14"/>
  <c r="Y16" i="9"/>
  <c r="Z24" i="14"/>
  <c r="Z16" i="9"/>
  <c r="AA24" i="14"/>
  <c r="AA16" i="9"/>
  <c r="AB24" i="14"/>
  <c r="AB16" i="9"/>
  <c r="AC24" i="14"/>
  <c r="AC16" i="9"/>
  <c r="AD24" i="14"/>
  <c r="AD16" i="9"/>
  <c r="AE24" i="14"/>
  <c r="AE16" i="9"/>
  <c r="AF24" i="14"/>
  <c r="AF16" i="9"/>
  <c r="AG24" i="14"/>
  <c r="AG16" i="9"/>
  <c r="AH24" i="14"/>
  <c r="AH16" i="9"/>
  <c r="AI24" i="14"/>
  <c r="AI16" i="9"/>
  <c r="AJ24" i="14"/>
  <c r="R24" i="14"/>
  <c r="R16" i="9"/>
  <c r="C24" i="14"/>
  <c r="C16" i="9"/>
  <c r="D24" i="14"/>
  <c r="D16" i="9"/>
  <c r="E24" i="14"/>
  <c r="E16" i="9"/>
  <c r="F24" i="14"/>
  <c r="F16" i="9"/>
  <c r="G24" i="14"/>
  <c r="G16" i="9"/>
  <c r="H24" i="14"/>
  <c r="H16" i="9"/>
  <c r="I24" i="14"/>
  <c r="I16" i="9"/>
  <c r="J24" i="14"/>
  <c r="J16" i="9"/>
  <c r="K24" i="14"/>
  <c r="K16" i="9"/>
  <c r="L24" i="14"/>
  <c r="L16" i="9"/>
  <c r="M24" i="14"/>
  <c r="M16" i="9"/>
  <c r="N24" i="14"/>
  <c r="N16" i="9"/>
  <c r="O24" i="14"/>
  <c r="O16" i="9"/>
  <c r="P24" i="14"/>
  <c r="P16" i="9"/>
  <c r="B24" i="14"/>
  <c r="D19" i="9"/>
  <c r="H19" i="9"/>
  <c r="O19" i="9"/>
  <c r="X19" i="9"/>
  <c r="AF19" i="9"/>
  <c r="S23" i="10"/>
  <c r="S18" i="9"/>
  <c r="T23" i="10"/>
  <c r="T18" i="9"/>
  <c r="U23" i="10"/>
  <c r="U18" i="9"/>
  <c r="V23" i="10"/>
  <c r="V18" i="9"/>
  <c r="W23" i="10"/>
  <c r="W18" i="9"/>
  <c r="X23" i="10"/>
  <c r="X18" i="9"/>
  <c r="Y23" i="10"/>
  <c r="Y18" i="9"/>
  <c r="Z23" i="10"/>
  <c r="Z18" i="9"/>
  <c r="AA23" i="10"/>
  <c r="AA18" i="9"/>
  <c r="AB23" i="10"/>
  <c r="AB18" i="9"/>
  <c r="AC23" i="10"/>
  <c r="AC18" i="9"/>
  <c r="AD23" i="10"/>
  <c r="AD18" i="9"/>
  <c r="AE23" i="10"/>
  <c r="AE18" i="9"/>
  <c r="AF23" i="10"/>
  <c r="AF18" i="9"/>
  <c r="AG23" i="10"/>
  <c r="AG18" i="9"/>
  <c r="AH23" i="10"/>
  <c r="AH18" i="9"/>
  <c r="AI23" i="10"/>
  <c r="AI18" i="9"/>
  <c r="AJ23" i="10"/>
  <c r="R23" i="10"/>
  <c r="R18" i="9"/>
  <c r="C23" i="10"/>
  <c r="C18" i="9"/>
  <c r="D23" i="10"/>
  <c r="D18" i="9"/>
  <c r="E23" i="10"/>
  <c r="E18" i="9"/>
  <c r="F23" i="10"/>
  <c r="F18" i="9"/>
  <c r="G23" i="10"/>
  <c r="G18" i="9"/>
  <c r="H23" i="10"/>
  <c r="H18" i="9"/>
  <c r="I23" i="10"/>
  <c r="I18" i="9"/>
  <c r="J23" i="10"/>
  <c r="J18" i="9"/>
  <c r="K23" i="10"/>
  <c r="K18" i="9"/>
  <c r="L23" i="10"/>
  <c r="L18" i="9"/>
  <c r="M23" i="10"/>
  <c r="M18" i="9"/>
  <c r="N23" i="10"/>
  <c r="N18" i="9"/>
  <c r="O23" i="10"/>
  <c r="O18" i="9"/>
  <c r="P23" i="10"/>
  <c r="Q23" i="10"/>
  <c r="Q18" i="9"/>
  <c r="B23" i="10"/>
  <c r="B18" i="9"/>
  <c r="S45" i="12"/>
  <c r="S20" i="9"/>
  <c r="T45" i="12"/>
  <c r="T20" i="9"/>
  <c r="U45" i="12"/>
  <c r="U20" i="9"/>
  <c r="V45" i="12"/>
  <c r="V20" i="9"/>
  <c r="W45" i="12"/>
  <c r="W20" i="9"/>
  <c r="X45" i="12"/>
  <c r="X20" i="9"/>
  <c r="Y45" i="12"/>
  <c r="Y20" i="9"/>
  <c r="Z45" i="12"/>
  <c r="Z20" i="9"/>
  <c r="AA45" i="12"/>
  <c r="AA20" i="9"/>
  <c r="AB45" i="12"/>
  <c r="AB20" i="9"/>
  <c r="AC45" i="12"/>
  <c r="AC20" i="9"/>
  <c r="AD45" i="12"/>
  <c r="AD20" i="9"/>
  <c r="AE45" i="12"/>
  <c r="AE20" i="9"/>
  <c r="AF45" i="12"/>
  <c r="AF20" i="9"/>
  <c r="AG45" i="12"/>
  <c r="AG20" i="9"/>
  <c r="AH45" i="12"/>
  <c r="AH20" i="9"/>
  <c r="AI45" i="12"/>
  <c r="AI20" i="9"/>
  <c r="AJ45" i="12"/>
  <c r="R45" i="12"/>
  <c r="R20" i="9"/>
  <c r="C45" i="12"/>
  <c r="C20" i="9"/>
  <c r="D20" i="9"/>
  <c r="E45" i="12"/>
  <c r="E20" i="9"/>
  <c r="F45" i="12"/>
  <c r="F20" i="9"/>
  <c r="G45" i="12"/>
  <c r="G20" i="9"/>
  <c r="H45" i="12"/>
  <c r="H20" i="9"/>
  <c r="I45" i="12"/>
  <c r="I20" i="9"/>
  <c r="J45" i="12"/>
  <c r="J20" i="9"/>
  <c r="K45" i="12"/>
  <c r="K20" i="9"/>
  <c r="L45" i="12"/>
  <c r="L20" i="9"/>
  <c r="M45" i="12"/>
  <c r="M20" i="9"/>
  <c r="N45" i="12"/>
  <c r="N20" i="9"/>
  <c r="O45" i="12"/>
  <c r="O20" i="9"/>
  <c r="P45" i="12"/>
  <c r="Q45" i="12"/>
  <c r="Q20" i="9"/>
  <c r="B45" i="12"/>
  <c r="B20" i="9"/>
  <c r="S21" i="13"/>
  <c r="S17" i="9"/>
  <c r="T21" i="13"/>
  <c r="T17" i="9"/>
  <c r="U21" i="13"/>
  <c r="U17" i="9"/>
  <c r="V21" i="13"/>
  <c r="V17" i="9"/>
  <c r="W21" i="13"/>
  <c r="W17" i="9"/>
  <c r="X21" i="13"/>
  <c r="X17" i="9"/>
  <c r="Y21" i="13"/>
  <c r="Y17" i="9"/>
  <c r="Z21" i="13"/>
  <c r="Z17" i="9"/>
  <c r="AA21" i="13"/>
  <c r="AA17" i="9"/>
  <c r="AB21" i="13"/>
  <c r="AB17" i="9"/>
  <c r="AC21" i="13"/>
  <c r="AC17" i="9"/>
  <c r="AD21" i="13"/>
  <c r="AD17" i="9"/>
  <c r="AE21" i="13"/>
  <c r="AE17" i="9"/>
  <c r="AF21" i="13"/>
  <c r="AF17" i="9"/>
  <c r="AG21" i="13"/>
  <c r="AG17" i="9"/>
  <c r="AH21" i="13"/>
  <c r="AH17" i="9"/>
  <c r="AI21" i="13"/>
  <c r="AI17" i="9"/>
  <c r="AJ21" i="13"/>
  <c r="AJ17" i="9"/>
  <c r="R21" i="13"/>
  <c r="R17" i="9"/>
  <c r="N21" i="13"/>
  <c r="N17" i="9"/>
  <c r="O21" i="13"/>
  <c r="O17" i="9"/>
  <c r="C21" i="13"/>
  <c r="C17" i="9"/>
  <c r="D21" i="13"/>
  <c r="D17" i="9"/>
  <c r="E21" i="13"/>
  <c r="E17" i="9"/>
  <c r="F21" i="13"/>
  <c r="F17" i="9"/>
  <c r="G21" i="13"/>
  <c r="G17" i="9"/>
  <c r="H21" i="13"/>
  <c r="H17" i="9"/>
  <c r="I21" i="13"/>
  <c r="I17" i="9"/>
  <c r="J21" i="13"/>
  <c r="J17" i="9"/>
  <c r="B21" i="13"/>
  <c r="B17" i="9"/>
  <c r="P20" i="13"/>
  <c r="L20" i="13"/>
  <c r="K20" i="13"/>
  <c r="M20" i="13"/>
  <c r="AK20" i="13"/>
  <c r="D20" i="13"/>
  <c r="P19" i="13"/>
  <c r="L19" i="13"/>
  <c r="K19" i="13"/>
  <c r="M19" i="13"/>
  <c r="AK19" i="13"/>
  <c r="D19" i="13"/>
  <c r="P18" i="13"/>
  <c r="L18" i="13"/>
  <c r="K18" i="13"/>
  <c r="D18" i="13"/>
  <c r="P17" i="13"/>
  <c r="L17" i="13"/>
  <c r="K17" i="13"/>
  <c r="M17" i="13"/>
  <c r="AK17" i="13"/>
  <c r="D17" i="13"/>
  <c r="P16" i="13"/>
  <c r="L16" i="13"/>
  <c r="K16" i="13"/>
  <c r="D16" i="13"/>
  <c r="P15" i="13"/>
  <c r="L15" i="13"/>
  <c r="K15" i="13"/>
  <c r="M15" i="13"/>
  <c r="AK15" i="13"/>
  <c r="D15" i="13"/>
  <c r="P14" i="13"/>
  <c r="L14" i="13"/>
  <c r="K14" i="13"/>
  <c r="D14" i="13"/>
  <c r="P13" i="13"/>
  <c r="L13" i="13"/>
  <c r="K13" i="13"/>
  <c r="M13" i="13"/>
  <c r="AK13" i="13"/>
  <c r="D13" i="13"/>
  <c r="P12" i="13"/>
  <c r="L12" i="13"/>
  <c r="K12" i="13"/>
  <c r="M12" i="13"/>
  <c r="AK12" i="13"/>
  <c r="D12" i="13"/>
  <c r="P11" i="13"/>
  <c r="L11" i="13"/>
  <c r="K11" i="13"/>
  <c r="M11" i="13"/>
  <c r="AK11" i="13"/>
  <c r="D11" i="13"/>
  <c r="P10" i="13"/>
  <c r="L10" i="13"/>
  <c r="K10" i="13"/>
  <c r="D10" i="13"/>
  <c r="P9" i="13"/>
  <c r="L9" i="13"/>
  <c r="K9" i="13"/>
  <c r="M9" i="13"/>
  <c r="AK9" i="13"/>
  <c r="D9" i="13"/>
  <c r="P8" i="13"/>
  <c r="L8" i="13"/>
  <c r="K8" i="13"/>
  <c r="D8" i="13"/>
  <c r="P7" i="13"/>
  <c r="L7" i="13"/>
  <c r="L21" i="13"/>
  <c r="L17" i="9"/>
  <c r="K7" i="13"/>
  <c r="D7" i="13"/>
  <c r="AI9" i="11"/>
  <c r="AI19" i="9"/>
  <c r="AH9" i="11"/>
  <c r="AH19" i="9"/>
  <c r="AG9" i="11"/>
  <c r="AG19" i="9"/>
  <c r="AF9" i="11"/>
  <c r="AE9" i="11"/>
  <c r="AE19" i="9"/>
  <c r="AD9" i="11"/>
  <c r="AD19" i="9"/>
  <c r="AC9" i="11"/>
  <c r="AC19" i="9"/>
  <c r="AB9" i="11"/>
  <c r="AB19" i="9"/>
  <c r="AA9" i="11"/>
  <c r="AA19" i="9"/>
  <c r="Z9" i="11"/>
  <c r="Z19" i="9"/>
  <c r="Y9" i="11"/>
  <c r="Y19" i="9"/>
  <c r="X9" i="11"/>
  <c r="W9" i="11"/>
  <c r="W19" i="9"/>
  <c r="V9" i="11"/>
  <c r="V19" i="9"/>
  <c r="U9" i="11"/>
  <c r="U19" i="9"/>
  <c r="T9" i="11"/>
  <c r="T19" i="9"/>
  <c r="S9" i="11"/>
  <c r="S19" i="9"/>
  <c r="R9" i="11"/>
  <c r="R19" i="9"/>
  <c r="P9" i="11"/>
  <c r="P19" i="9"/>
  <c r="O9" i="11"/>
  <c r="N9" i="11"/>
  <c r="N19" i="9"/>
  <c r="J9" i="11"/>
  <c r="J19" i="9"/>
  <c r="I9" i="11"/>
  <c r="I19" i="9"/>
  <c r="H9" i="11"/>
  <c r="G9" i="11"/>
  <c r="G19" i="9"/>
  <c r="F9" i="11"/>
  <c r="F19" i="9"/>
  <c r="E9" i="11"/>
  <c r="E19" i="9"/>
  <c r="D9" i="11"/>
  <c r="C9" i="11"/>
  <c r="C19" i="9"/>
  <c r="B9" i="11"/>
  <c r="B19" i="9"/>
  <c r="AK8" i="11"/>
  <c r="Q8" i="11"/>
  <c r="L7" i="11"/>
  <c r="L9" i="11"/>
  <c r="L19" i="9"/>
  <c r="K7" i="11"/>
  <c r="K9" i="11"/>
  <c r="K19" i="9"/>
  <c r="AK45" i="12"/>
  <c r="AK20" i="9"/>
  <c r="AK24" i="14"/>
  <c r="AK16" i="9"/>
  <c r="AK23" i="10"/>
  <c r="AK18" i="9"/>
  <c r="M7" i="13"/>
  <c r="K21" i="13"/>
  <c r="K17" i="9"/>
  <c r="M8" i="13"/>
  <c r="AK8" i="13"/>
  <c r="M10" i="13"/>
  <c r="AK10" i="13"/>
  <c r="M14" i="13"/>
  <c r="AK14" i="13"/>
  <c r="M16" i="13"/>
  <c r="AK16" i="13"/>
  <c r="M18" i="13"/>
  <c r="AK18" i="13"/>
  <c r="AJ18" i="9"/>
  <c r="P18" i="9"/>
  <c r="AJ20" i="9"/>
  <c r="P20" i="9"/>
  <c r="Q24" i="14"/>
  <c r="Q16" i="9"/>
  <c r="AJ16" i="9"/>
  <c r="AJ9" i="11"/>
  <c r="P21" i="13"/>
  <c r="P17" i="9"/>
  <c r="Q9" i="13"/>
  <c r="Q10" i="13"/>
  <c r="Q11" i="13"/>
  <c r="Q12" i="13"/>
  <c r="Q13" i="13"/>
  <c r="Q14" i="13"/>
  <c r="Q15" i="13"/>
  <c r="Q17" i="13"/>
  <c r="Q19" i="13"/>
  <c r="Q20" i="13"/>
  <c r="Q7" i="13"/>
  <c r="M7" i="11"/>
  <c r="Q18" i="13"/>
  <c r="AK9" i="11"/>
  <c r="AK19" i="9"/>
  <c r="AJ19" i="9"/>
  <c r="Q16" i="13"/>
  <c r="Q8" i="13"/>
  <c r="AK7" i="13"/>
  <c r="M21" i="13"/>
  <c r="M9" i="11"/>
  <c r="AK7" i="11"/>
  <c r="Q9" i="11"/>
  <c r="Q19" i="9"/>
  <c r="M19" i="9"/>
  <c r="M17" i="9"/>
  <c r="AK21" i="13"/>
  <c r="AK17" i="9"/>
  <c r="Q21" i="13"/>
  <c r="Q17" i="9"/>
  <c r="AK27" i="9"/>
  <c r="Q11" i="7"/>
  <c r="AK8" i="3"/>
  <c r="AK9" i="3"/>
  <c r="AK10" i="3"/>
  <c r="AK11" i="3"/>
  <c r="AK12" i="3"/>
  <c r="AK13" i="3"/>
  <c r="AK14" i="3"/>
  <c r="AK7" i="3"/>
  <c r="AK8" i="6"/>
  <c r="AK9" i="6"/>
  <c r="AK11" i="6"/>
  <c r="AK12" i="6"/>
  <c r="AK13" i="6"/>
  <c r="AK14" i="6"/>
  <c r="AK15" i="6"/>
  <c r="AK16" i="6"/>
  <c r="AK7" i="6"/>
  <c r="Q8" i="6"/>
  <c r="Q9" i="6"/>
  <c r="Q11" i="6"/>
  <c r="Q12" i="6"/>
  <c r="Q13" i="6"/>
  <c r="Q14" i="6"/>
  <c r="Q15" i="6"/>
  <c r="Q16" i="6"/>
  <c r="Q7" i="6"/>
  <c r="AK10" i="4"/>
  <c r="AK11" i="4"/>
  <c r="AK12" i="4"/>
  <c r="AK13" i="4"/>
  <c r="AK14" i="4"/>
  <c r="AK15" i="4"/>
  <c r="AK7" i="4"/>
  <c r="AK8" i="8"/>
  <c r="AK9" i="8"/>
  <c r="AK10" i="8"/>
  <c r="AK11" i="8"/>
  <c r="AK12" i="8"/>
  <c r="AK13" i="8"/>
  <c r="AK14" i="8"/>
  <c r="AK15" i="8"/>
  <c r="AK16" i="8"/>
  <c r="AK17" i="8"/>
  <c r="AK18" i="8"/>
  <c r="AK19" i="8"/>
  <c r="Q8" i="8"/>
  <c r="Q9" i="8"/>
  <c r="Q10" i="8"/>
  <c r="Q11" i="8"/>
  <c r="Q12" i="8"/>
  <c r="Q13" i="8"/>
  <c r="Q14" i="8"/>
  <c r="Q15" i="8"/>
  <c r="Q16" i="8"/>
  <c r="Q17" i="8"/>
  <c r="Q18" i="8"/>
  <c r="Q19" i="8"/>
  <c r="Q8" i="2"/>
  <c r="Q9" i="2"/>
  <c r="Q10" i="2"/>
  <c r="Q11" i="2"/>
  <c r="Q7" i="2"/>
  <c r="Q8" i="3"/>
  <c r="Q9" i="3"/>
  <c r="Q10" i="3"/>
  <c r="Q11" i="3"/>
  <c r="Q12" i="3"/>
  <c r="Q13" i="3"/>
  <c r="Q14" i="3"/>
  <c r="Q7" i="3"/>
  <c r="Q10" i="4"/>
  <c r="Q11" i="4"/>
  <c r="Q12" i="4"/>
  <c r="Q13" i="4"/>
  <c r="Q14" i="4"/>
  <c r="Q15" i="4"/>
  <c r="Q7" i="4"/>
  <c r="Q8" i="7"/>
  <c r="Q9" i="7"/>
  <c r="Q10" i="7"/>
  <c r="Q12" i="7"/>
  <c r="Q13" i="7"/>
  <c r="Q7" i="7"/>
  <c r="C17" i="6"/>
  <c r="C23" i="9"/>
  <c r="D17" i="6"/>
  <c r="D23" i="9"/>
  <c r="E17" i="6"/>
  <c r="E23" i="9"/>
  <c r="F17" i="6"/>
  <c r="F23" i="9"/>
  <c r="G17" i="6"/>
  <c r="G23" i="9"/>
  <c r="H17" i="6"/>
  <c r="H23" i="9"/>
  <c r="I17" i="6"/>
  <c r="I23" i="9"/>
  <c r="J17" i="6"/>
  <c r="J23" i="9"/>
  <c r="K17" i="6"/>
  <c r="K23" i="9"/>
  <c r="L17" i="6"/>
  <c r="L23" i="9"/>
  <c r="M17" i="6"/>
  <c r="M23" i="9"/>
  <c r="N17" i="6"/>
  <c r="N23" i="9"/>
  <c r="O17" i="6"/>
  <c r="O23" i="9"/>
  <c r="P17" i="6"/>
  <c r="P23" i="9"/>
  <c r="R17" i="6"/>
  <c r="R23" i="9"/>
  <c r="S17" i="6"/>
  <c r="S23" i="9"/>
  <c r="T17" i="6"/>
  <c r="T23" i="9"/>
  <c r="U17" i="6"/>
  <c r="U23" i="9"/>
  <c r="V17" i="6"/>
  <c r="V23" i="9"/>
  <c r="W17" i="6"/>
  <c r="W23" i="9"/>
  <c r="Y17" i="6"/>
  <c r="Y23" i="9"/>
  <c r="Z17" i="6"/>
  <c r="Z23" i="9"/>
  <c r="AA17" i="6"/>
  <c r="AA23" i="9"/>
  <c r="AB17" i="6"/>
  <c r="AB23" i="9"/>
  <c r="AC17" i="6"/>
  <c r="AC23" i="9"/>
  <c r="AD17" i="6"/>
  <c r="AD23" i="9"/>
  <c r="AE17" i="6"/>
  <c r="AE23" i="9"/>
  <c r="AF17" i="6"/>
  <c r="AF23" i="9"/>
  <c r="AG17" i="6"/>
  <c r="AG23" i="9"/>
  <c r="AH17" i="6"/>
  <c r="AH23" i="9"/>
  <c r="AI17" i="6"/>
  <c r="AI23" i="9"/>
  <c r="AJ17" i="6"/>
  <c r="B17" i="6"/>
  <c r="B23" i="9"/>
  <c r="R20" i="8"/>
  <c r="R10" i="9"/>
  <c r="S20" i="8"/>
  <c r="S10" i="9"/>
  <c r="U20" i="8"/>
  <c r="U10" i="9"/>
  <c r="V20" i="8"/>
  <c r="V10" i="9"/>
  <c r="W20" i="8"/>
  <c r="W10" i="9"/>
  <c r="Y20" i="8"/>
  <c r="Y10" i="9"/>
  <c r="Z20" i="8"/>
  <c r="Z10" i="9"/>
  <c r="AA20" i="8"/>
  <c r="AA10" i="9"/>
  <c r="AB20" i="8"/>
  <c r="AB10" i="9"/>
  <c r="AC20" i="8"/>
  <c r="AC10" i="9"/>
  <c r="AE20" i="8"/>
  <c r="AE10" i="9"/>
  <c r="AF20" i="8"/>
  <c r="AF10" i="9"/>
  <c r="AG20" i="8"/>
  <c r="AG10" i="9"/>
  <c r="AH20" i="8"/>
  <c r="AH10" i="9"/>
  <c r="AI20" i="8"/>
  <c r="AI10" i="9"/>
  <c r="C20" i="8"/>
  <c r="C10" i="9"/>
  <c r="E20" i="8"/>
  <c r="E10" i="9"/>
  <c r="F20" i="8"/>
  <c r="F10" i="9"/>
  <c r="G20" i="8"/>
  <c r="G10" i="9"/>
  <c r="H20" i="8"/>
  <c r="H10" i="9"/>
  <c r="I20" i="8"/>
  <c r="I10" i="9"/>
  <c r="J20" i="8"/>
  <c r="J10" i="9"/>
  <c r="N20" i="8"/>
  <c r="N10" i="9"/>
  <c r="O20" i="8"/>
  <c r="O10" i="9"/>
  <c r="B20" i="8"/>
  <c r="P7" i="8"/>
  <c r="AK17" i="6"/>
  <c r="AK23" i="9"/>
  <c r="AJ23" i="9"/>
  <c r="P20" i="8"/>
  <c r="P10" i="9"/>
  <c r="Q17" i="6"/>
  <c r="Q23" i="9"/>
  <c r="L8" i="8"/>
  <c r="K8" i="8"/>
  <c r="AJ7" i="8"/>
  <c r="AD7" i="8"/>
  <c r="AD20" i="8"/>
  <c r="AD10" i="9"/>
  <c r="X7" i="8"/>
  <c r="X20" i="8"/>
  <c r="X10" i="9"/>
  <c r="T7" i="8"/>
  <c r="T20" i="8"/>
  <c r="T10" i="9"/>
  <c r="L7" i="8"/>
  <c r="K7" i="8"/>
  <c r="D7" i="8"/>
  <c r="D20" i="8"/>
  <c r="D10" i="9"/>
  <c r="Q7" i="8"/>
  <c r="Q20" i="8"/>
  <c r="Q10" i="9"/>
  <c r="AJ20" i="8"/>
  <c r="K20" i="8"/>
  <c r="K10" i="9"/>
  <c r="L20" i="8"/>
  <c r="L10" i="9"/>
  <c r="M7" i="8"/>
  <c r="AK7" i="8"/>
  <c r="AD7" i="7"/>
  <c r="AD8" i="7"/>
  <c r="AD9" i="7"/>
  <c r="AD10" i="7"/>
  <c r="AD11" i="7"/>
  <c r="AD12" i="7"/>
  <c r="AD13" i="7"/>
  <c r="AK20" i="8"/>
  <c r="AK10" i="9"/>
  <c r="AJ10" i="9"/>
  <c r="M20" i="8"/>
  <c r="M10" i="9"/>
  <c r="AD14" i="7"/>
  <c r="AD7" i="9"/>
  <c r="S16" i="4"/>
  <c r="S8" i="9"/>
  <c r="T16" i="4"/>
  <c r="T8" i="9"/>
  <c r="U16" i="4"/>
  <c r="U8" i="9"/>
  <c r="V16" i="4"/>
  <c r="V8" i="9"/>
  <c r="W16" i="4"/>
  <c r="W8" i="9"/>
  <c r="X16" i="4"/>
  <c r="X8" i="9"/>
  <c r="Y16" i="4"/>
  <c r="Y8" i="9"/>
  <c r="Z16" i="4"/>
  <c r="Z8" i="9"/>
  <c r="AA16" i="4"/>
  <c r="AA8" i="9"/>
  <c r="AB16" i="4"/>
  <c r="AB8" i="9"/>
  <c r="AC16" i="4"/>
  <c r="AC8" i="9"/>
  <c r="AD16" i="4"/>
  <c r="AD8" i="9"/>
  <c r="AE16" i="4"/>
  <c r="AE8" i="9"/>
  <c r="AF16" i="4"/>
  <c r="AF8" i="9"/>
  <c r="AG16" i="4"/>
  <c r="AG8" i="9"/>
  <c r="AH16" i="4"/>
  <c r="AH8" i="9"/>
  <c r="AI16" i="4"/>
  <c r="AI8" i="9"/>
  <c r="AJ16" i="4"/>
  <c r="AJ8" i="9"/>
  <c r="R16" i="4"/>
  <c r="R8" i="9"/>
  <c r="C16" i="4"/>
  <c r="C8" i="9"/>
  <c r="E16" i="4"/>
  <c r="E8" i="9"/>
  <c r="F16" i="4"/>
  <c r="F8" i="9"/>
  <c r="G16" i="4"/>
  <c r="G8" i="9"/>
  <c r="H16" i="4"/>
  <c r="H8" i="9"/>
  <c r="I16" i="4"/>
  <c r="I8" i="9"/>
  <c r="J16" i="4"/>
  <c r="J8" i="9"/>
  <c r="K16" i="4"/>
  <c r="K8" i="9"/>
  <c r="L16" i="4"/>
  <c r="L8" i="9"/>
  <c r="N16" i="4"/>
  <c r="N8" i="9"/>
  <c r="O16" i="4"/>
  <c r="O8" i="9"/>
  <c r="B16" i="4"/>
  <c r="B8" i="9"/>
  <c r="S14" i="7"/>
  <c r="S7" i="9"/>
  <c r="T14" i="7"/>
  <c r="T7" i="9"/>
  <c r="U14" i="7"/>
  <c r="U7" i="9"/>
  <c r="V14" i="7"/>
  <c r="V7" i="9"/>
  <c r="W14" i="7"/>
  <c r="W7" i="9"/>
  <c r="X14" i="7"/>
  <c r="X7" i="9"/>
  <c r="Y14" i="7"/>
  <c r="Y7" i="9"/>
  <c r="Z14" i="7"/>
  <c r="Z7" i="9"/>
  <c r="AA14" i="7"/>
  <c r="AA7" i="9"/>
  <c r="AB14" i="7"/>
  <c r="AB7" i="9"/>
  <c r="AC14" i="7"/>
  <c r="AC7" i="9"/>
  <c r="AE14" i="7"/>
  <c r="AE7" i="9"/>
  <c r="AF14" i="7"/>
  <c r="AF7" i="9"/>
  <c r="AG14" i="7"/>
  <c r="AG7" i="9"/>
  <c r="AH14" i="7"/>
  <c r="AH7" i="9"/>
  <c r="AI14" i="7"/>
  <c r="AI7" i="9"/>
  <c r="R14" i="7"/>
  <c r="R7" i="9"/>
  <c r="N14" i="7"/>
  <c r="N7" i="9"/>
  <c r="O14" i="7"/>
  <c r="O7" i="9"/>
  <c r="P14" i="7"/>
  <c r="M14" i="7"/>
  <c r="M7" i="9"/>
  <c r="C14" i="7"/>
  <c r="C7" i="9"/>
  <c r="D14" i="7"/>
  <c r="D7" i="9"/>
  <c r="E14" i="7"/>
  <c r="E7" i="9"/>
  <c r="F14" i="7"/>
  <c r="F7" i="9"/>
  <c r="G14" i="7"/>
  <c r="G7" i="9"/>
  <c r="H14" i="7"/>
  <c r="H7" i="9"/>
  <c r="I14" i="7"/>
  <c r="I7" i="9"/>
  <c r="J14" i="7"/>
  <c r="J7" i="9"/>
  <c r="K14" i="7"/>
  <c r="K7" i="9"/>
  <c r="L14" i="7"/>
  <c r="L7" i="9"/>
  <c r="B14" i="7"/>
  <c r="B7" i="9"/>
  <c r="S34" i="5"/>
  <c r="S9" i="9"/>
  <c r="U34" i="5"/>
  <c r="U9" i="9"/>
  <c r="V34" i="5"/>
  <c r="V9" i="9"/>
  <c r="W34" i="5"/>
  <c r="W9" i="9"/>
  <c r="Y34" i="5"/>
  <c r="Y9" i="9"/>
  <c r="Z34" i="5"/>
  <c r="Z9" i="9"/>
  <c r="AA34" i="5"/>
  <c r="AA9" i="9"/>
  <c r="AB34" i="5"/>
  <c r="AB9" i="9"/>
  <c r="AC34" i="5"/>
  <c r="AC9" i="9"/>
  <c r="AE34" i="5"/>
  <c r="AE9" i="9"/>
  <c r="AF34" i="5"/>
  <c r="AF9" i="9"/>
  <c r="AG34" i="5"/>
  <c r="AG9" i="9"/>
  <c r="AH34" i="5"/>
  <c r="AH9" i="9"/>
  <c r="AI34" i="5"/>
  <c r="AI9" i="9"/>
  <c r="R34" i="5"/>
  <c r="R9" i="9"/>
  <c r="C34" i="5"/>
  <c r="C9" i="9"/>
  <c r="E34" i="5"/>
  <c r="E9" i="9"/>
  <c r="F34" i="5"/>
  <c r="F9" i="9"/>
  <c r="G34" i="5"/>
  <c r="G9" i="9"/>
  <c r="H34" i="5"/>
  <c r="H9" i="9"/>
  <c r="I34" i="5"/>
  <c r="I9" i="9"/>
  <c r="J34" i="5"/>
  <c r="J9" i="9"/>
  <c r="N34" i="5"/>
  <c r="N9" i="9"/>
  <c r="O34" i="5"/>
  <c r="O9" i="9"/>
  <c r="B34" i="5"/>
  <c r="B9" i="9"/>
  <c r="P7" i="9"/>
  <c r="Q14" i="7"/>
  <c r="Q7" i="9"/>
  <c r="N16" i="3"/>
  <c r="N24" i="9"/>
  <c r="O16" i="3"/>
  <c r="O24" i="9"/>
  <c r="R16" i="3"/>
  <c r="R24" i="9"/>
  <c r="S16" i="3"/>
  <c r="S24" i="9"/>
  <c r="U16" i="3"/>
  <c r="U24" i="9"/>
  <c r="V16" i="3"/>
  <c r="V24" i="9"/>
  <c r="W16" i="3"/>
  <c r="W24" i="9"/>
  <c r="Y16" i="3"/>
  <c r="Y24" i="9"/>
  <c r="Z16" i="3"/>
  <c r="Z24" i="9"/>
  <c r="AA16" i="3"/>
  <c r="AA24" i="9"/>
  <c r="AB16" i="3"/>
  <c r="AB24" i="9"/>
  <c r="AC16" i="3"/>
  <c r="AC24" i="9"/>
  <c r="AE16" i="3"/>
  <c r="AE24" i="9"/>
  <c r="AF16" i="3"/>
  <c r="AF24" i="9"/>
  <c r="AG16" i="3"/>
  <c r="AG24" i="9"/>
  <c r="AH16" i="3"/>
  <c r="AH24" i="9"/>
  <c r="AI16" i="3"/>
  <c r="AI24" i="9"/>
  <c r="C16" i="3"/>
  <c r="C24" i="9"/>
  <c r="E16" i="3"/>
  <c r="E24" i="9"/>
  <c r="F16" i="3"/>
  <c r="F24" i="9"/>
  <c r="G16" i="3"/>
  <c r="G24" i="9"/>
  <c r="H16" i="3"/>
  <c r="H24" i="9"/>
  <c r="I16" i="3"/>
  <c r="I24" i="9"/>
  <c r="J16" i="3"/>
  <c r="J24" i="9"/>
  <c r="B16" i="3"/>
  <c r="B24" i="9"/>
  <c r="AJ13" i="7"/>
  <c r="AK13" i="7"/>
  <c r="AJ12" i="7"/>
  <c r="AK12" i="7"/>
  <c r="AJ11" i="7"/>
  <c r="AK11" i="7"/>
  <c r="AJ10" i="7"/>
  <c r="AK10" i="7"/>
  <c r="AJ9" i="7"/>
  <c r="AK9" i="7"/>
  <c r="AJ8" i="7"/>
  <c r="AK8" i="7"/>
  <c r="AJ7" i="7"/>
  <c r="AK7" i="7"/>
  <c r="X13" i="6"/>
  <c r="X17" i="6"/>
  <c r="X23" i="9"/>
  <c r="AJ33" i="5"/>
  <c r="AD33" i="5"/>
  <c r="X33" i="5"/>
  <c r="T33" i="5"/>
  <c r="P33" i="5"/>
  <c r="L33" i="5"/>
  <c r="K33" i="5"/>
  <c r="D33" i="5"/>
  <c r="AJ32" i="5"/>
  <c r="AD32" i="5"/>
  <c r="X32" i="5"/>
  <c r="T32" i="5"/>
  <c r="P32" i="5"/>
  <c r="L32" i="5"/>
  <c r="K32" i="5"/>
  <c r="D32" i="5"/>
  <c r="AJ31" i="5"/>
  <c r="AD31" i="5"/>
  <c r="X31" i="5"/>
  <c r="T31" i="5"/>
  <c r="P31" i="5"/>
  <c r="Q31" i="5"/>
  <c r="L31" i="5"/>
  <c r="K31" i="5"/>
  <c r="D31" i="5"/>
  <c r="AJ30" i="5"/>
  <c r="AK30" i="5"/>
  <c r="AD30" i="5"/>
  <c r="X30" i="5"/>
  <c r="T30" i="5"/>
  <c r="P30" i="5"/>
  <c r="Q30" i="5"/>
  <c r="L30" i="5"/>
  <c r="K30" i="5"/>
  <c r="D30" i="5"/>
  <c r="AJ29" i="5"/>
  <c r="AK29" i="5"/>
  <c r="AD29" i="5"/>
  <c r="X29" i="5"/>
  <c r="T29" i="5"/>
  <c r="P29" i="5"/>
  <c r="Q29" i="5"/>
  <c r="L29" i="5"/>
  <c r="K29" i="5"/>
  <c r="D29" i="5"/>
  <c r="AJ28" i="5"/>
  <c r="AK28" i="5"/>
  <c r="AD28" i="5"/>
  <c r="X28" i="5"/>
  <c r="T28" i="5"/>
  <c r="P28" i="5"/>
  <c r="L28" i="5"/>
  <c r="K28" i="5"/>
  <c r="D28" i="5"/>
  <c r="AJ27" i="5"/>
  <c r="AD27" i="5"/>
  <c r="X27" i="5"/>
  <c r="T27" i="5"/>
  <c r="P27" i="5"/>
  <c r="L27" i="5"/>
  <c r="K27" i="5"/>
  <c r="D27" i="5"/>
  <c r="AJ26" i="5"/>
  <c r="AD26" i="5"/>
  <c r="X26" i="5"/>
  <c r="T26" i="5"/>
  <c r="P26" i="5"/>
  <c r="L26" i="5"/>
  <c r="K26" i="5"/>
  <c r="D26" i="5"/>
  <c r="AJ25" i="5"/>
  <c r="AD25" i="5"/>
  <c r="X25" i="5"/>
  <c r="T25" i="5"/>
  <c r="P25" i="5"/>
  <c r="L25" i="5"/>
  <c r="K25" i="5"/>
  <c r="D25" i="5"/>
  <c r="AJ24" i="5"/>
  <c r="AK24" i="5"/>
  <c r="AD24" i="5"/>
  <c r="X24" i="5"/>
  <c r="T24" i="5"/>
  <c r="P24" i="5"/>
  <c r="Q24" i="5"/>
  <c r="L24" i="5"/>
  <c r="K24" i="5"/>
  <c r="D24" i="5"/>
  <c r="AJ23" i="5"/>
  <c r="AK23" i="5"/>
  <c r="AD23" i="5"/>
  <c r="X23" i="5"/>
  <c r="T23" i="5"/>
  <c r="P23" i="5"/>
  <c r="Q23" i="5"/>
  <c r="L23" i="5"/>
  <c r="K23" i="5"/>
  <c r="D23" i="5"/>
  <c r="AJ22" i="5"/>
  <c r="AK22" i="5"/>
  <c r="AD22" i="5"/>
  <c r="X22" i="5"/>
  <c r="T22" i="5"/>
  <c r="P22" i="5"/>
  <c r="Q22" i="5"/>
  <c r="L22" i="5"/>
  <c r="K22" i="5"/>
  <c r="D22" i="5"/>
  <c r="AJ21" i="5"/>
  <c r="AK21" i="5"/>
  <c r="AD21" i="5"/>
  <c r="X21" i="5"/>
  <c r="T21" i="5"/>
  <c r="P21" i="5"/>
  <c r="Q21" i="5"/>
  <c r="L21" i="5"/>
  <c r="K21" i="5"/>
  <c r="D21" i="5"/>
  <c r="AJ20" i="5"/>
  <c r="AK20" i="5"/>
  <c r="AD20" i="5"/>
  <c r="X20" i="5"/>
  <c r="T20" i="5"/>
  <c r="P20" i="5"/>
  <c r="Q20" i="5"/>
  <c r="L20" i="5"/>
  <c r="K20" i="5"/>
  <c r="D20" i="5"/>
  <c r="AJ19" i="5"/>
  <c r="AK19" i="5"/>
  <c r="AD19" i="5"/>
  <c r="X19" i="5"/>
  <c r="T19" i="5"/>
  <c r="P19" i="5"/>
  <c r="L19" i="5"/>
  <c r="K19" i="5"/>
  <c r="D19" i="5"/>
  <c r="AJ18" i="5"/>
  <c r="AD18" i="5"/>
  <c r="X18" i="5"/>
  <c r="T18" i="5"/>
  <c r="P18" i="5"/>
  <c r="L18" i="5"/>
  <c r="K18" i="5"/>
  <c r="D18" i="5"/>
  <c r="AJ17" i="5"/>
  <c r="AD17" i="5"/>
  <c r="X17" i="5"/>
  <c r="T17" i="5"/>
  <c r="P17" i="5"/>
  <c r="L17" i="5"/>
  <c r="K17" i="5"/>
  <c r="D17" i="5"/>
  <c r="AJ16" i="5"/>
  <c r="AK16" i="5"/>
  <c r="AD16" i="5"/>
  <c r="X16" i="5"/>
  <c r="T16" i="5"/>
  <c r="P16" i="5"/>
  <c r="Q16" i="5"/>
  <c r="L16" i="5"/>
  <c r="K16" i="5"/>
  <c r="D16" i="5"/>
  <c r="AJ15" i="5"/>
  <c r="AK15" i="5"/>
  <c r="AD15" i="5"/>
  <c r="X15" i="5"/>
  <c r="T15" i="5"/>
  <c r="P15" i="5"/>
  <c r="Q15" i="5"/>
  <c r="L15" i="5"/>
  <c r="K15" i="5"/>
  <c r="D15" i="5"/>
  <c r="AJ14" i="5"/>
  <c r="AK14" i="5"/>
  <c r="AD14" i="5"/>
  <c r="X14" i="5"/>
  <c r="T14" i="5"/>
  <c r="P14" i="5"/>
  <c r="Q14" i="5"/>
  <c r="L14" i="5"/>
  <c r="K14" i="5"/>
  <c r="D14" i="5"/>
  <c r="AJ13" i="5"/>
  <c r="AD13" i="5"/>
  <c r="X13" i="5"/>
  <c r="T13" i="5"/>
  <c r="P13" i="5"/>
  <c r="L13" i="5"/>
  <c r="K13" i="5"/>
  <c r="D13" i="5"/>
  <c r="AJ12" i="5"/>
  <c r="AD12" i="5"/>
  <c r="X12" i="5"/>
  <c r="T12" i="5"/>
  <c r="P12" i="5"/>
  <c r="Q12" i="5"/>
  <c r="L12" i="5"/>
  <c r="K12" i="5"/>
  <c r="D12" i="5"/>
  <c r="AJ11" i="5"/>
  <c r="AK11" i="5"/>
  <c r="AD11" i="5"/>
  <c r="X11" i="5"/>
  <c r="T11" i="5"/>
  <c r="P11" i="5"/>
  <c r="L11" i="5"/>
  <c r="K11" i="5"/>
  <c r="D11" i="5"/>
  <c r="AJ10" i="5"/>
  <c r="AD10" i="5"/>
  <c r="X10" i="5"/>
  <c r="T10" i="5"/>
  <c r="P10" i="5"/>
  <c r="L10" i="5"/>
  <c r="K10" i="5"/>
  <c r="D10" i="5"/>
  <c r="AJ9" i="5"/>
  <c r="AD9" i="5"/>
  <c r="X9" i="5"/>
  <c r="T9" i="5"/>
  <c r="P9" i="5"/>
  <c r="L9" i="5"/>
  <c r="K9" i="5"/>
  <c r="D9" i="5"/>
  <c r="AJ8" i="5"/>
  <c r="AD8" i="5"/>
  <c r="X8" i="5"/>
  <c r="T8" i="5"/>
  <c r="P8" i="5"/>
  <c r="L8" i="5"/>
  <c r="K8" i="5"/>
  <c r="D8" i="5"/>
  <c r="AJ7" i="5"/>
  <c r="AD7" i="5"/>
  <c r="X7" i="5"/>
  <c r="T7" i="5"/>
  <c r="P7" i="5"/>
  <c r="L7" i="5"/>
  <c r="K7" i="5"/>
  <c r="D7" i="5"/>
  <c r="M26" i="5"/>
  <c r="M27" i="5"/>
  <c r="M28" i="5"/>
  <c r="M30" i="5"/>
  <c r="M31" i="5"/>
  <c r="M32" i="5"/>
  <c r="M33" i="5"/>
  <c r="AK31" i="5"/>
  <c r="Q32" i="5"/>
  <c r="M17" i="5"/>
  <c r="M18" i="5"/>
  <c r="M8" i="5"/>
  <c r="M9" i="5"/>
  <c r="M11" i="5"/>
  <c r="M12" i="5"/>
  <c r="M14" i="5"/>
  <c r="M15" i="5"/>
  <c r="M16" i="5"/>
  <c r="AK13" i="5"/>
  <c r="M25" i="5"/>
  <c r="M29" i="5"/>
  <c r="AK32" i="5"/>
  <c r="AK12" i="5"/>
  <c r="Q8" i="5"/>
  <c r="AK8" i="5"/>
  <c r="M10" i="5"/>
  <c r="M19" i="5"/>
  <c r="M20" i="5"/>
  <c r="Q27" i="5"/>
  <c r="Q28" i="5"/>
  <c r="AK7" i="5"/>
  <c r="AJ34" i="5"/>
  <c r="AJ9" i="9"/>
  <c r="T34" i="5"/>
  <c r="T9" i="9"/>
  <c r="AK9" i="5"/>
  <c r="AK17" i="5"/>
  <c r="X34" i="5"/>
  <c r="X9" i="9"/>
  <c r="AK10" i="5"/>
  <c r="M13" i="5"/>
  <c r="AK18" i="5"/>
  <c r="Q25" i="5"/>
  <c r="AK25" i="5"/>
  <c r="Q7" i="5"/>
  <c r="P34" i="5"/>
  <c r="P9" i="9"/>
  <c r="D34" i="5"/>
  <c r="D9" i="9"/>
  <c r="Q9" i="5"/>
  <c r="Q17" i="5"/>
  <c r="M7" i="5"/>
  <c r="K34" i="5"/>
  <c r="K9" i="9"/>
  <c r="Q10" i="5"/>
  <c r="Q18" i="5"/>
  <c r="L34" i="5"/>
  <c r="L9" i="9"/>
  <c r="AD34" i="5"/>
  <c r="AD9" i="9"/>
  <c r="Q11" i="5"/>
  <c r="Q13" i="5"/>
  <c r="Q19" i="5"/>
  <c r="M21" i="5"/>
  <c r="M22" i="5"/>
  <c r="M23" i="5"/>
  <c r="M24" i="5"/>
  <c r="Q26" i="5"/>
  <c r="AK26" i="5"/>
  <c r="AK27" i="5"/>
  <c r="Q33" i="5"/>
  <c r="AK33" i="5"/>
  <c r="AJ14" i="7"/>
  <c r="P9" i="4"/>
  <c r="M9" i="4"/>
  <c r="M16" i="4"/>
  <c r="M8" i="9"/>
  <c r="D9" i="4"/>
  <c r="AK9" i="4"/>
  <c r="D8" i="4"/>
  <c r="AK14" i="7"/>
  <c r="AK7" i="9"/>
  <c r="AJ7" i="9"/>
  <c r="AK8" i="4"/>
  <c r="Q8" i="4"/>
  <c r="P16" i="4"/>
  <c r="P8" i="9"/>
  <c r="Q9" i="4"/>
  <c r="Q34" i="5"/>
  <c r="Q9" i="9"/>
  <c r="AK34" i="5"/>
  <c r="AK9" i="9"/>
  <c r="D16" i="4"/>
  <c r="M34" i="5"/>
  <c r="M9" i="9"/>
  <c r="AJ15" i="3"/>
  <c r="AD15" i="3"/>
  <c r="AD16" i="3"/>
  <c r="AD24" i="9"/>
  <c r="X15" i="3"/>
  <c r="X16" i="3"/>
  <c r="X24" i="9"/>
  <c r="T15" i="3"/>
  <c r="T16" i="3"/>
  <c r="T24" i="9"/>
  <c r="P15" i="3"/>
  <c r="L15" i="3"/>
  <c r="K15" i="3"/>
  <c r="D15" i="3"/>
  <c r="D16" i="3"/>
  <c r="D24" i="9"/>
  <c r="L8" i="3"/>
  <c r="K8" i="3"/>
  <c r="AK16" i="4"/>
  <c r="AK8" i="9"/>
  <c r="D8" i="9"/>
  <c r="Q16" i="4"/>
  <c r="Q8" i="9"/>
  <c r="P16" i="3"/>
  <c r="Q15" i="3"/>
  <c r="AJ16" i="3"/>
  <c r="AK15" i="3"/>
  <c r="L16" i="3"/>
  <c r="L24" i="9"/>
  <c r="K16" i="3"/>
  <c r="K24" i="9"/>
  <c r="M15" i="3"/>
  <c r="AJ12" i="2"/>
  <c r="AJ27" i="9"/>
  <c r="AI12" i="2"/>
  <c r="AI27" i="9"/>
  <c r="AI29" i="9"/>
  <c r="AH12" i="2"/>
  <c r="AH27" i="9"/>
  <c r="AH29" i="9"/>
  <c r="AG12" i="2"/>
  <c r="AG27" i="9"/>
  <c r="AG29" i="9"/>
  <c r="AF12" i="2"/>
  <c r="AF27" i="9"/>
  <c r="AF29" i="9"/>
  <c r="AE12" i="2"/>
  <c r="AE27" i="9"/>
  <c r="AE29" i="9"/>
  <c r="AD12" i="2"/>
  <c r="AD27" i="9"/>
  <c r="AD29" i="9"/>
  <c r="AC12" i="2"/>
  <c r="AC27" i="9"/>
  <c r="AC29" i="9"/>
  <c r="AB12" i="2"/>
  <c r="AB27" i="9"/>
  <c r="AB29" i="9"/>
  <c r="AA12" i="2"/>
  <c r="AA27" i="9"/>
  <c r="AA29" i="9"/>
  <c r="Z12" i="2"/>
  <c r="Z27" i="9"/>
  <c r="Z29" i="9"/>
  <c r="Y12" i="2"/>
  <c r="Y27" i="9"/>
  <c r="Y29" i="9"/>
  <c r="X12" i="2"/>
  <c r="X27" i="9"/>
  <c r="W12" i="2"/>
  <c r="W27" i="9"/>
  <c r="W29" i="9"/>
  <c r="V12" i="2"/>
  <c r="V27" i="9"/>
  <c r="U12" i="2"/>
  <c r="U27" i="9"/>
  <c r="U29" i="9"/>
  <c r="T12" i="2"/>
  <c r="T27" i="9"/>
  <c r="S12" i="2"/>
  <c r="S27" i="9"/>
  <c r="R12" i="2"/>
  <c r="R27" i="9"/>
  <c r="R29" i="9"/>
  <c r="P12" i="2"/>
  <c r="P27" i="9"/>
  <c r="O12" i="2"/>
  <c r="O27" i="9"/>
  <c r="O29" i="9"/>
  <c r="N12" i="2"/>
  <c r="N27" i="9"/>
  <c r="N29" i="9"/>
  <c r="M12" i="2"/>
  <c r="M27" i="9"/>
  <c r="L12" i="2"/>
  <c r="L27" i="9"/>
  <c r="K12" i="2"/>
  <c r="K27" i="9"/>
  <c r="J12" i="2"/>
  <c r="J27" i="9"/>
  <c r="J29" i="9"/>
  <c r="I12" i="2"/>
  <c r="I27" i="9"/>
  <c r="I29" i="9"/>
  <c r="H12" i="2"/>
  <c r="H27" i="9"/>
  <c r="H29" i="9"/>
  <c r="G12" i="2"/>
  <c r="G27" i="9"/>
  <c r="G29" i="9"/>
  <c r="F12" i="2"/>
  <c r="F27" i="9"/>
  <c r="F29" i="9"/>
  <c r="E12" i="2"/>
  <c r="E27" i="9"/>
  <c r="E29" i="9"/>
  <c r="D12" i="2"/>
  <c r="D27" i="9"/>
  <c r="C12" i="2"/>
  <c r="C27" i="9"/>
  <c r="C29" i="9"/>
  <c r="B12" i="2"/>
  <c r="B27" i="9"/>
  <c r="B29" i="9"/>
  <c r="K29" i="9"/>
  <c r="AK16" i="3"/>
  <c r="AK24" i="9"/>
  <c r="AJ24" i="9"/>
  <c r="AJ29" i="9"/>
  <c r="D29" i="9"/>
  <c r="L29" i="9"/>
  <c r="Q16" i="3"/>
  <c r="Q24" i="9"/>
  <c r="P24" i="9"/>
  <c r="P29" i="9"/>
  <c r="Q29" i="9" s="1"/>
  <c r="Q12" i="2"/>
  <c r="Q27" i="9"/>
  <c r="M16" i="3"/>
  <c r="M24" i="9"/>
  <c r="M29" i="9"/>
  <c r="AK29" i="9"/>
</calcChain>
</file>

<file path=xl/sharedStrings.xml><?xml version="1.0" encoding="utf-8"?>
<sst xmlns="http://schemas.openxmlformats.org/spreadsheetml/2006/main" count="1455" uniqueCount="788">
  <si>
    <t>志工年齡</t>
  </si>
  <si>
    <t>領有志工證人數C</t>
  </si>
  <si>
    <t>志工領有樂齡教育專業人員證明人數D</t>
    <phoneticPr fontId="3" type="noConversion"/>
  </si>
  <si>
    <t>男</t>
  </si>
  <si>
    <t>女</t>
  </si>
  <si>
    <t>合計</t>
  </si>
  <si>
    <t>樂齡學習中心鄉鎮名</t>
    <phoneticPr fontId="3" type="noConversion"/>
  </si>
  <si>
    <t>志工人數總計(A)</t>
    <phoneticPr fontId="3" type="noConversion"/>
  </si>
  <si>
    <t>志工年齡人數小計(B)</t>
    <phoneticPr fontId="3" type="noConversion"/>
  </si>
  <si>
    <t>志工領有樂齡教育專業人員證明人數D</t>
    <phoneticPr fontId="3" type="noConversion"/>
  </si>
  <si>
    <t>未達55歲</t>
    <phoneticPr fontId="3" type="noConversion"/>
  </si>
  <si>
    <r>
      <t>55-64</t>
    </r>
    <r>
      <rPr>
        <b/>
        <sz val="14"/>
        <color rgb="FF000000"/>
        <rFont val="標楷體"/>
        <family val="4"/>
        <charset val="136"/>
      </rPr>
      <t>歲</t>
    </r>
    <phoneticPr fontId="3" type="noConversion"/>
  </si>
  <si>
    <r>
      <t>64</t>
    </r>
    <r>
      <rPr>
        <b/>
        <sz val="14"/>
        <color rgb="FF000000"/>
        <rFont val="標楷體"/>
        <family val="4"/>
        <charset val="136"/>
      </rPr>
      <t>歲以上</t>
    </r>
    <phoneticPr fontId="3" type="noConversion"/>
  </si>
  <si>
    <t>性別</t>
    <phoneticPr fontId="3" type="noConversion"/>
  </si>
  <si>
    <t>年齡</t>
    <phoneticPr fontId="3" type="noConversion"/>
  </si>
  <si>
    <t>職業</t>
    <phoneticPr fontId="3" type="noConversion"/>
  </si>
  <si>
    <t>學歷</t>
    <phoneticPr fontId="3" type="noConversion"/>
  </si>
  <si>
    <t>占整體志工比率</t>
    <phoneticPr fontId="3" type="noConversion"/>
  </si>
  <si>
    <t>占志工人數比率</t>
    <phoneticPr fontId="3" type="noConversion"/>
  </si>
  <si>
    <t>合計</t>
    <phoneticPr fontId="3" type="noConversion"/>
  </si>
  <si>
    <t>55-64歲</t>
    <phoneticPr fontId="3" type="noConversion"/>
  </si>
  <si>
    <t>64歲以上</t>
    <phoneticPr fontId="3" type="noConversion"/>
  </si>
  <si>
    <t>軍公教</t>
    <phoneticPr fontId="3" type="noConversion"/>
  </si>
  <si>
    <t>一般勞工</t>
    <phoneticPr fontId="3" type="noConversion"/>
  </si>
  <si>
    <t>家管</t>
    <phoneticPr fontId="3" type="noConversion"/>
  </si>
  <si>
    <t>已退休</t>
    <phoneticPr fontId="3" type="noConversion"/>
  </si>
  <si>
    <t>其他</t>
    <phoneticPr fontId="3" type="noConversion"/>
  </si>
  <si>
    <t>國小</t>
    <phoneticPr fontId="3" type="noConversion"/>
  </si>
  <si>
    <t>國中</t>
    <phoneticPr fontId="3" type="noConversion"/>
  </si>
  <si>
    <t>高中職</t>
    <phoneticPr fontId="3" type="noConversion"/>
  </si>
  <si>
    <t>大專</t>
    <phoneticPr fontId="3" type="noConversion"/>
  </si>
  <si>
    <t>研究所</t>
    <phoneticPr fontId="3" type="noConversion"/>
  </si>
  <si>
    <t>金城鎮樂齡學習中心</t>
    <phoneticPr fontId="3" type="noConversion"/>
  </si>
  <si>
    <t>金湖鎮樂齡學習中心</t>
    <phoneticPr fontId="3" type="noConversion"/>
  </si>
  <si>
    <t>金沙鎮樂齡學習中心</t>
    <phoneticPr fontId="3" type="noConversion"/>
  </si>
  <si>
    <t>金寧樂齡學習中心</t>
    <phoneticPr fontId="3" type="noConversion"/>
  </si>
  <si>
    <t>烈嶼鄉樂齡學習中心</t>
    <phoneticPr fontId="3" type="noConversion"/>
  </si>
  <si>
    <t>總計</t>
    <phoneticPr fontId="3" type="noConversion"/>
  </si>
  <si>
    <t>103年全國樂齡學習中心志工統計調查表
填報縣市:金門縣家庭教育中心</t>
    <phoneticPr fontId="3" type="noConversion"/>
  </si>
  <si>
    <t>103年全國樂齡學習中心志工統計調查表
填報縣市:_花蓮縣___________</t>
    <phoneticPr fontId="21" type="noConversion"/>
  </si>
  <si>
    <t>樂齡學習中心鄉鎮名</t>
    <phoneticPr fontId="21" type="noConversion"/>
  </si>
  <si>
    <t>志工人數總計(A)</t>
    <phoneticPr fontId="21" type="noConversion"/>
  </si>
  <si>
    <t>志工年齡人數小計(B)</t>
    <phoneticPr fontId="21" type="noConversion"/>
  </si>
  <si>
    <t>志工領有樂齡教育專業人員證明人數D</t>
    <phoneticPr fontId="21" type="noConversion"/>
  </si>
  <si>
    <t>未達55歲</t>
    <phoneticPr fontId="21" type="noConversion"/>
  </si>
  <si>
    <r>
      <t>55-64</t>
    </r>
    <r>
      <rPr>
        <b/>
        <sz val="14"/>
        <color indexed="8"/>
        <rFont val="標楷體"/>
        <family val="4"/>
        <charset val="136"/>
      </rPr>
      <t>歲</t>
    </r>
    <phoneticPr fontId="21" type="noConversion"/>
  </si>
  <si>
    <r>
      <t>64</t>
    </r>
    <r>
      <rPr>
        <b/>
        <sz val="14"/>
        <color indexed="8"/>
        <rFont val="標楷體"/>
        <family val="4"/>
        <charset val="136"/>
      </rPr>
      <t>歲以上</t>
    </r>
    <phoneticPr fontId="21" type="noConversion"/>
  </si>
  <si>
    <t>性別</t>
    <phoneticPr fontId="21" type="noConversion"/>
  </si>
  <si>
    <t>年齡</t>
    <phoneticPr fontId="21" type="noConversion"/>
  </si>
  <si>
    <t>職業</t>
    <phoneticPr fontId="21" type="noConversion"/>
  </si>
  <si>
    <t>學歷</t>
    <phoneticPr fontId="21" type="noConversion"/>
  </si>
  <si>
    <t>占整體志工比率</t>
    <phoneticPr fontId="21" type="noConversion"/>
  </si>
  <si>
    <t>占志工人數比率</t>
    <phoneticPr fontId="21" type="noConversion"/>
  </si>
  <si>
    <t>合計</t>
    <phoneticPr fontId="21" type="noConversion"/>
  </si>
  <si>
    <t>未達55歲</t>
    <phoneticPr fontId="21" type="noConversion"/>
  </si>
  <si>
    <t>55-64歲</t>
    <phoneticPr fontId="21" type="noConversion"/>
  </si>
  <si>
    <t>64歲以上</t>
    <phoneticPr fontId="21" type="noConversion"/>
  </si>
  <si>
    <t>軍公教</t>
    <phoneticPr fontId="21" type="noConversion"/>
  </si>
  <si>
    <t>一般勞工</t>
    <phoneticPr fontId="21" type="noConversion"/>
  </si>
  <si>
    <t>家管</t>
    <phoneticPr fontId="21" type="noConversion"/>
  </si>
  <si>
    <t>已退休</t>
    <phoneticPr fontId="21" type="noConversion"/>
  </si>
  <si>
    <t>其他</t>
    <phoneticPr fontId="21" type="noConversion"/>
  </si>
  <si>
    <t>國小</t>
    <phoneticPr fontId="21" type="noConversion"/>
  </si>
  <si>
    <t>國中</t>
    <phoneticPr fontId="21" type="noConversion"/>
  </si>
  <si>
    <t>高中職</t>
    <phoneticPr fontId="21" type="noConversion"/>
  </si>
  <si>
    <t>大專</t>
    <phoneticPr fontId="21" type="noConversion"/>
  </si>
  <si>
    <t>研究所</t>
    <phoneticPr fontId="21" type="noConversion"/>
  </si>
  <si>
    <t>吉安鄉樂齡學習中心</t>
    <phoneticPr fontId="21" type="noConversion"/>
  </si>
  <si>
    <t>花蓮市樂齡學習中心</t>
    <phoneticPr fontId="21" type="noConversion"/>
  </si>
  <si>
    <t>鳳林鎮樂齡學習中心</t>
    <phoneticPr fontId="21" type="noConversion"/>
  </si>
  <si>
    <t>玉里鎮樂齡學習中心</t>
    <phoneticPr fontId="21" type="noConversion"/>
  </si>
  <si>
    <t>瑞穗鄉樂齡學習中心</t>
    <phoneticPr fontId="21" type="noConversion"/>
  </si>
  <si>
    <t>光復鄉樂齡學習中心</t>
    <phoneticPr fontId="21" type="noConversion"/>
  </si>
  <si>
    <t>萬榮鄉樂齡學習中心</t>
    <phoneticPr fontId="21" type="noConversion"/>
  </si>
  <si>
    <t>新城鄉樂齡學習中心</t>
    <phoneticPr fontId="21" type="noConversion"/>
  </si>
  <si>
    <t>壽豐鄉樂齡學習中心</t>
    <phoneticPr fontId="21" type="noConversion"/>
  </si>
  <si>
    <t>103年全國樂齡學習中心志工統計調查表
填報縣市:_臺北市_</t>
    <phoneticPr fontId="3" type="noConversion"/>
  </si>
  <si>
    <t>樂齡學習中心鄉鎮名</t>
    <phoneticPr fontId="3" type="noConversion"/>
  </si>
  <si>
    <t>志工人數總計(A)</t>
    <phoneticPr fontId="3" type="noConversion"/>
  </si>
  <si>
    <t>志工年齡人數小計(B)</t>
    <phoneticPr fontId="3" type="noConversion"/>
  </si>
  <si>
    <t>未達55歲</t>
    <phoneticPr fontId="3" type="noConversion"/>
  </si>
  <si>
    <r>
      <t>55-64</t>
    </r>
    <r>
      <rPr>
        <b/>
        <sz val="14"/>
        <color rgb="FF000000"/>
        <rFont val="標楷體"/>
        <family val="4"/>
        <charset val="136"/>
      </rPr>
      <t>歲</t>
    </r>
    <phoneticPr fontId="3" type="noConversion"/>
  </si>
  <si>
    <r>
      <t>64</t>
    </r>
    <r>
      <rPr>
        <b/>
        <sz val="14"/>
        <color rgb="FF000000"/>
        <rFont val="標楷體"/>
        <family val="4"/>
        <charset val="136"/>
      </rPr>
      <t>歲以上</t>
    </r>
    <phoneticPr fontId="3" type="noConversion"/>
  </si>
  <si>
    <t>性別</t>
    <phoneticPr fontId="3" type="noConversion"/>
  </si>
  <si>
    <t>年齡</t>
    <phoneticPr fontId="3" type="noConversion"/>
  </si>
  <si>
    <t>職業</t>
    <phoneticPr fontId="3" type="noConversion"/>
  </si>
  <si>
    <t>學歷</t>
    <phoneticPr fontId="3" type="noConversion"/>
  </si>
  <si>
    <t>占整體志工比率</t>
    <phoneticPr fontId="3" type="noConversion"/>
  </si>
  <si>
    <t>占志工人數比率</t>
    <phoneticPr fontId="3" type="noConversion"/>
  </si>
  <si>
    <t>合計</t>
    <phoneticPr fontId="3" type="noConversion"/>
  </si>
  <si>
    <t>55-64歲</t>
    <phoneticPr fontId="3" type="noConversion"/>
  </si>
  <si>
    <t>64歲以上</t>
    <phoneticPr fontId="3" type="noConversion"/>
  </si>
  <si>
    <t>軍公教</t>
    <phoneticPr fontId="3" type="noConversion"/>
  </si>
  <si>
    <t>一般勞工</t>
    <phoneticPr fontId="3" type="noConversion"/>
  </si>
  <si>
    <t>家管</t>
    <phoneticPr fontId="3" type="noConversion"/>
  </si>
  <si>
    <t>已退休</t>
    <phoneticPr fontId="3" type="noConversion"/>
  </si>
  <si>
    <t>其他</t>
    <phoneticPr fontId="3" type="noConversion"/>
  </si>
  <si>
    <t>國小</t>
    <phoneticPr fontId="3" type="noConversion"/>
  </si>
  <si>
    <t>國中</t>
    <phoneticPr fontId="3" type="noConversion"/>
  </si>
  <si>
    <t>高中職</t>
    <phoneticPr fontId="3" type="noConversion"/>
  </si>
  <si>
    <t>大專</t>
    <phoneticPr fontId="3" type="noConversion"/>
  </si>
  <si>
    <t>研究所</t>
    <phoneticPr fontId="3" type="noConversion"/>
  </si>
  <si>
    <t>臺北市立圖書館樂齡學習示範中心</t>
  </si>
  <si>
    <t>臺北市士林區樂齡學習中心</t>
    <phoneticPr fontId="3" type="noConversion"/>
  </si>
  <si>
    <t>臺北市松山區樂齡學習中心</t>
    <phoneticPr fontId="3" type="noConversion"/>
  </si>
  <si>
    <t>臺北市大同區樂齡學習中心</t>
    <phoneticPr fontId="3" type="noConversion"/>
  </si>
  <si>
    <t>臺北市文山區樂齡學習中心</t>
    <phoneticPr fontId="3" type="noConversion"/>
  </si>
  <si>
    <t>臺北市內湖區樂齡學習中心</t>
    <phoneticPr fontId="3" type="noConversion"/>
  </si>
  <si>
    <t>臺北市北投區樂齡學習中心</t>
    <phoneticPr fontId="3" type="noConversion"/>
  </si>
  <si>
    <t>臺北市文山區樂齡學習中心</t>
    <phoneticPr fontId="3" type="noConversion"/>
  </si>
  <si>
    <t>臺北市萬華區樂齡學習中心</t>
    <phoneticPr fontId="3" type="noConversion"/>
  </si>
  <si>
    <t>103年全國樂齡學習中心志工統計調查表(103年12月止)
填報縣市:新北市</t>
    <phoneticPr fontId="3" type="noConversion"/>
  </si>
  <si>
    <t>樂齡學習中心鄉鎮名</t>
    <phoneticPr fontId="3" type="noConversion"/>
  </si>
  <si>
    <t>志工人數總計(A)</t>
    <phoneticPr fontId="3" type="noConversion"/>
  </si>
  <si>
    <t>志工年齡人數小計(B)</t>
    <phoneticPr fontId="3" type="noConversion"/>
  </si>
  <si>
    <t>志工領有樂齡教育專業人員證明人數D</t>
    <phoneticPr fontId="3" type="noConversion"/>
  </si>
  <si>
    <t>未達55歲</t>
    <phoneticPr fontId="3" type="noConversion"/>
  </si>
  <si>
    <r>
      <t>55-64</t>
    </r>
    <r>
      <rPr>
        <b/>
        <sz val="12"/>
        <color rgb="FF000000"/>
        <rFont val="標楷體"/>
        <family val="4"/>
        <charset val="136"/>
      </rPr>
      <t>歲</t>
    </r>
    <phoneticPr fontId="3" type="noConversion"/>
  </si>
  <si>
    <r>
      <t>64</t>
    </r>
    <r>
      <rPr>
        <b/>
        <sz val="12"/>
        <color rgb="FF000000"/>
        <rFont val="標楷體"/>
        <family val="4"/>
        <charset val="136"/>
      </rPr>
      <t>歲以上</t>
    </r>
    <phoneticPr fontId="3" type="noConversion"/>
  </si>
  <si>
    <t>男</t>
    <phoneticPr fontId="3" type="noConversion"/>
  </si>
  <si>
    <t>合計</t>
    <phoneticPr fontId="3" type="noConversion"/>
  </si>
  <si>
    <t>性別</t>
    <phoneticPr fontId="3" type="noConversion"/>
  </si>
  <si>
    <t>年齡</t>
    <phoneticPr fontId="3" type="noConversion"/>
  </si>
  <si>
    <t>職業</t>
    <phoneticPr fontId="3" type="noConversion"/>
  </si>
  <si>
    <t>學歷</t>
    <phoneticPr fontId="3" type="noConversion"/>
  </si>
  <si>
    <t>占整體志工比率</t>
    <phoneticPr fontId="3" type="noConversion"/>
  </si>
  <si>
    <t>占志工人數比率</t>
    <phoneticPr fontId="3" type="noConversion"/>
  </si>
  <si>
    <r>
      <rPr>
        <b/>
        <sz val="12"/>
        <color rgb="FF000000"/>
        <rFont val="標楷體"/>
        <family val="4"/>
        <charset val="136"/>
      </rPr>
      <t>男</t>
    </r>
  </si>
  <si>
    <r>
      <rPr>
        <b/>
        <sz val="12"/>
        <color rgb="FF000000"/>
        <rFont val="標楷體"/>
        <family val="4"/>
        <charset val="136"/>
      </rPr>
      <t>女</t>
    </r>
  </si>
  <si>
    <r>
      <rPr>
        <b/>
        <sz val="12"/>
        <color rgb="FF000000"/>
        <rFont val="標楷體"/>
        <family val="4"/>
        <charset val="136"/>
      </rPr>
      <t>合計</t>
    </r>
    <phoneticPr fontId="3" type="noConversion"/>
  </si>
  <si>
    <t>55-64歲</t>
    <phoneticPr fontId="3" type="noConversion"/>
  </si>
  <si>
    <t>64歲以上</t>
    <phoneticPr fontId="3" type="noConversion"/>
  </si>
  <si>
    <t>軍公教</t>
    <phoneticPr fontId="3" type="noConversion"/>
  </si>
  <si>
    <t>一般勞工</t>
    <phoneticPr fontId="3" type="noConversion"/>
  </si>
  <si>
    <t>家管</t>
    <phoneticPr fontId="3" type="noConversion"/>
  </si>
  <si>
    <t>已退休</t>
    <phoneticPr fontId="3" type="noConversion"/>
  </si>
  <si>
    <t>其他</t>
    <phoneticPr fontId="3" type="noConversion"/>
  </si>
  <si>
    <t>國小</t>
    <phoneticPr fontId="3" type="noConversion"/>
  </si>
  <si>
    <t>國中</t>
    <phoneticPr fontId="3" type="noConversion"/>
  </si>
  <si>
    <t>高中職</t>
    <phoneticPr fontId="3" type="noConversion"/>
  </si>
  <si>
    <t>大專</t>
    <phoneticPr fontId="3" type="noConversion"/>
  </si>
  <si>
    <t>研究所</t>
    <phoneticPr fontId="3" type="noConversion"/>
  </si>
  <si>
    <r>
      <rPr>
        <sz val="12"/>
        <color theme="1"/>
        <rFont val="標楷體"/>
        <family val="4"/>
        <charset val="136"/>
      </rPr>
      <t>八里區樂齡學習中心</t>
    </r>
  </si>
  <si>
    <r>
      <rPr>
        <sz val="12"/>
        <color theme="1"/>
        <rFont val="標楷體"/>
        <family val="4"/>
        <charset val="136"/>
      </rPr>
      <t>三芝區樂齡學習中心</t>
    </r>
  </si>
  <si>
    <r>
      <rPr>
        <sz val="12"/>
        <color theme="1"/>
        <rFont val="標楷體"/>
        <family val="4"/>
        <charset val="136"/>
      </rPr>
      <t>新北市樂齡學習示範中心</t>
    </r>
  </si>
  <si>
    <r>
      <rPr>
        <sz val="12"/>
        <color theme="1"/>
        <rFont val="標楷體"/>
        <family val="4"/>
        <charset val="136"/>
      </rPr>
      <t>三峽區樂齡學習中心</t>
    </r>
  </si>
  <si>
    <r>
      <rPr>
        <sz val="12"/>
        <color theme="1"/>
        <rFont val="標楷體"/>
        <family val="4"/>
        <charset val="136"/>
      </rPr>
      <t>土城區樂齡學習中心</t>
    </r>
  </si>
  <si>
    <r>
      <rPr>
        <sz val="12"/>
        <color theme="1"/>
        <rFont val="標楷體"/>
        <family val="4"/>
        <charset val="136"/>
      </rPr>
      <t>中和區樂齡學習中心</t>
    </r>
  </si>
  <si>
    <r>
      <rPr>
        <sz val="12"/>
        <color theme="1"/>
        <rFont val="標楷體"/>
        <family val="4"/>
        <charset val="136"/>
      </rPr>
      <t>平溪區樂齡學習中心</t>
    </r>
  </si>
  <si>
    <r>
      <rPr>
        <sz val="12"/>
        <color theme="1"/>
        <rFont val="標楷體"/>
        <family val="4"/>
        <charset val="136"/>
      </rPr>
      <t>永和區樂齡學習中心</t>
    </r>
  </si>
  <si>
    <r>
      <rPr>
        <sz val="12"/>
        <color theme="1"/>
        <rFont val="標楷體"/>
        <family val="4"/>
        <charset val="136"/>
      </rPr>
      <t>石碇區樂齡學習中心</t>
    </r>
  </si>
  <si>
    <r>
      <rPr>
        <sz val="12"/>
        <color theme="1"/>
        <rFont val="標楷體"/>
        <family val="4"/>
        <charset val="136"/>
      </rPr>
      <t>汐止區樂齡學習中心</t>
    </r>
  </si>
  <si>
    <r>
      <rPr>
        <sz val="12"/>
        <color theme="1"/>
        <rFont val="標楷體"/>
        <family val="4"/>
        <charset val="136"/>
      </rPr>
      <t>坪林區樂齡學習中心</t>
    </r>
  </si>
  <si>
    <r>
      <rPr>
        <sz val="12"/>
        <color indexed="8"/>
        <rFont val="標楷體"/>
        <family val="4"/>
        <charset val="136"/>
      </rPr>
      <t>板橋區樂齡學習中心</t>
    </r>
  </si>
  <si>
    <r>
      <rPr>
        <sz val="12"/>
        <color theme="1"/>
        <rFont val="標楷體"/>
        <family val="4"/>
        <charset val="136"/>
      </rPr>
      <t>林口區樂齡學習中心</t>
    </r>
  </si>
  <si>
    <r>
      <rPr>
        <sz val="12"/>
        <color theme="1"/>
        <rFont val="標楷體"/>
        <family val="4"/>
        <charset val="136"/>
      </rPr>
      <t>金山區樂齡學習中心</t>
    </r>
  </si>
  <si>
    <r>
      <rPr>
        <sz val="12"/>
        <color theme="1"/>
        <rFont val="標楷體"/>
        <family val="4"/>
        <charset val="136"/>
      </rPr>
      <t>泰山區樂齡學習中心</t>
    </r>
  </si>
  <si>
    <r>
      <rPr>
        <sz val="12"/>
        <color theme="1"/>
        <rFont val="標楷體"/>
        <family val="4"/>
        <charset val="136"/>
      </rPr>
      <t>淡水區樂齡學習中心　</t>
    </r>
  </si>
  <si>
    <r>
      <rPr>
        <sz val="12"/>
        <color theme="1"/>
        <rFont val="標楷體"/>
        <family val="4"/>
        <charset val="136"/>
      </rPr>
      <t>深坑區樂齡學習中心</t>
    </r>
  </si>
  <si>
    <r>
      <rPr>
        <sz val="12"/>
        <color theme="1"/>
        <rFont val="標楷體"/>
        <family val="4"/>
        <charset val="136"/>
      </rPr>
      <t>新店區新和樂齡學習中心</t>
    </r>
  </si>
  <si>
    <r>
      <rPr>
        <sz val="12"/>
        <color theme="1"/>
        <rFont val="標楷體"/>
        <family val="4"/>
        <charset val="136"/>
      </rPr>
      <t>新莊區新泰樂齡學習中心</t>
    </r>
  </si>
  <si>
    <r>
      <rPr>
        <sz val="12"/>
        <color theme="1"/>
        <rFont val="標楷體"/>
        <family val="4"/>
        <charset val="136"/>
      </rPr>
      <t>新莊區豐年樂齡學習中心</t>
    </r>
  </si>
  <si>
    <r>
      <rPr>
        <sz val="12"/>
        <color theme="1"/>
        <rFont val="標楷體"/>
        <family val="4"/>
        <charset val="136"/>
      </rPr>
      <t>瑞芳區樂齡學習中心</t>
    </r>
  </si>
  <si>
    <r>
      <rPr>
        <sz val="12"/>
        <color theme="1"/>
        <rFont val="標楷體"/>
        <family val="4"/>
        <charset val="136"/>
      </rPr>
      <t>萬里區樂齡學習中心</t>
    </r>
  </si>
  <si>
    <r>
      <rPr>
        <sz val="12"/>
        <color theme="1"/>
        <rFont val="標楷體"/>
        <family val="4"/>
        <charset val="136"/>
      </rPr>
      <t>樹林區樂齡學習中心</t>
    </r>
  </si>
  <si>
    <r>
      <rPr>
        <sz val="12"/>
        <color theme="1"/>
        <rFont val="標楷體"/>
        <family val="4"/>
        <charset val="136"/>
      </rPr>
      <t>雙溪區樂齡學習中心</t>
    </r>
  </si>
  <si>
    <r>
      <rPr>
        <sz val="12"/>
        <color theme="1"/>
        <rFont val="標楷體"/>
        <family val="4"/>
        <charset val="136"/>
      </rPr>
      <t>蘆洲區樂齡學習中心</t>
    </r>
  </si>
  <si>
    <r>
      <rPr>
        <sz val="12"/>
        <color theme="1"/>
        <rFont val="標楷體"/>
        <family val="4"/>
        <charset val="136"/>
      </rPr>
      <t>鶯歌區樂齡學習中心</t>
    </r>
  </si>
  <si>
    <r>
      <rPr>
        <sz val="12"/>
        <color theme="1"/>
        <rFont val="標楷體"/>
        <family val="4"/>
        <charset val="136"/>
      </rPr>
      <t>新店區安坑樂齡學習中心</t>
    </r>
  </si>
  <si>
    <t>103年全國樂齡學習中心志工統計調查表
填報縣市:宜蘭縣</t>
    <phoneticPr fontId="21" type="noConversion"/>
  </si>
  <si>
    <t>樂齡學習中心鄉鎮名</t>
    <phoneticPr fontId="21" type="noConversion"/>
  </si>
  <si>
    <t>志工人數總計(A)</t>
    <phoneticPr fontId="21" type="noConversion"/>
  </si>
  <si>
    <t>志工年齡人數小計(B)</t>
    <phoneticPr fontId="21" type="noConversion"/>
  </si>
  <si>
    <t>志工領有樂齡教育專業人員證明人數D</t>
    <phoneticPr fontId="21" type="noConversion"/>
  </si>
  <si>
    <t>未達55歲</t>
    <phoneticPr fontId="21" type="noConversion"/>
  </si>
  <si>
    <t>55-64歲</t>
    <phoneticPr fontId="21" type="noConversion"/>
  </si>
  <si>
    <t>64歲以上</t>
    <phoneticPr fontId="21" type="noConversion"/>
  </si>
  <si>
    <t>性別</t>
    <phoneticPr fontId="21" type="noConversion"/>
  </si>
  <si>
    <t>年齡</t>
    <phoneticPr fontId="21" type="noConversion"/>
  </si>
  <si>
    <t>職業</t>
    <phoneticPr fontId="21" type="noConversion"/>
  </si>
  <si>
    <t>學歷</t>
    <phoneticPr fontId="21" type="noConversion"/>
  </si>
  <si>
    <t>占整體志工比率</t>
    <phoneticPr fontId="21" type="noConversion"/>
  </si>
  <si>
    <t>占志工人數比率</t>
    <phoneticPr fontId="21" type="noConversion"/>
  </si>
  <si>
    <t>合計</t>
    <phoneticPr fontId="21" type="noConversion"/>
  </si>
  <si>
    <t>軍公教</t>
    <phoneticPr fontId="21" type="noConversion"/>
  </si>
  <si>
    <t>一般勞工</t>
    <phoneticPr fontId="21" type="noConversion"/>
  </si>
  <si>
    <t>家管</t>
    <phoneticPr fontId="21" type="noConversion"/>
  </si>
  <si>
    <t>已退休</t>
    <phoneticPr fontId="21" type="noConversion"/>
  </si>
  <si>
    <t>其他</t>
    <phoneticPr fontId="21" type="noConversion"/>
  </si>
  <si>
    <t>國小</t>
    <phoneticPr fontId="21" type="noConversion"/>
  </si>
  <si>
    <t>國中</t>
    <phoneticPr fontId="21" type="noConversion"/>
  </si>
  <si>
    <t>高中職</t>
    <phoneticPr fontId="21" type="noConversion"/>
  </si>
  <si>
    <t>大專</t>
    <phoneticPr fontId="21" type="noConversion"/>
  </si>
  <si>
    <t>研究所</t>
    <phoneticPr fontId="21" type="noConversion"/>
  </si>
  <si>
    <t>羅東鎮樂齡學習中心</t>
    <phoneticPr fontId="21" type="noConversion"/>
  </si>
  <si>
    <t>員山鄉樂齡學習中心</t>
    <phoneticPr fontId="21" type="noConversion"/>
  </si>
  <si>
    <t>冬山鄉樂齡學習中心</t>
    <phoneticPr fontId="21" type="noConversion"/>
  </si>
  <si>
    <t>頭城鎮樂齡學習中心</t>
    <phoneticPr fontId="21" type="noConversion"/>
  </si>
  <si>
    <t>五結鄉樂齡學習中心</t>
    <phoneticPr fontId="21" type="noConversion"/>
  </si>
  <si>
    <t>三星鄉樂齡學習中心</t>
    <phoneticPr fontId="21" type="noConversion"/>
  </si>
  <si>
    <t>宜蘭市樂齡學習中心</t>
    <phoneticPr fontId="21" type="noConversion"/>
  </si>
  <si>
    <t>蘇澳鎮樂齡學習中心</t>
    <phoneticPr fontId="21" type="noConversion"/>
  </si>
  <si>
    <t>壯圍鄉 樂齡學習中心</t>
    <phoneticPr fontId="21" type="noConversion"/>
  </si>
  <si>
    <t>礁溪鄉樂齡學習中心</t>
    <phoneticPr fontId="21" type="noConversion"/>
  </si>
  <si>
    <t>103年全國樂齡學習中心志工統計調查表
填報縣市:基隆市</t>
    <phoneticPr fontId="21" type="noConversion"/>
  </si>
  <si>
    <r>
      <rPr>
        <b/>
        <sz val="14"/>
        <color indexed="8"/>
        <rFont val="標楷體"/>
        <family val="4"/>
        <charset val="136"/>
      </rPr>
      <t>樂齡學習中心鄉鎮名</t>
    </r>
    <phoneticPr fontId="21" type="noConversion"/>
  </si>
  <si>
    <r>
      <rPr>
        <b/>
        <sz val="14"/>
        <color indexed="8"/>
        <rFont val="標楷體"/>
        <family val="4"/>
        <charset val="136"/>
      </rPr>
      <t>志工人數總計</t>
    </r>
    <r>
      <rPr>
        <b/>
        <sz val="14"/>
        <color indexed="8"/>
        <rFont val="Times New Roman"/>
        <family val="1"/>
      </rPr>
      <t>(A)</t>
    </r>
    <phoneticPr fontId="21" type="noConversion"/>
  </si>
  <si>
    <r>
      <rPr>
        <b/>
        <sz val="14"/>
        <color indexed="8"/>
        <rFont val="標楷體"/>
        <family val="4"/>
        <charset val="136"/>
      </rPr>
      <t>志工年齡</t>
    </r>
  </si>
  <si>
    <r>
      <rPr>
        <b/>
        <sz val="14"/>
        <color indexed="8"/>
        <rFont val="標楷體"/>
        <family val="4"/>
        <charset val="136"/>
      </rPr>
      <t>志工年齡人數小計</t>
    </r>
    <r>
      <rPr>
        <b/>
        <sz val="14"/>
        <color indexed="8"/>
        <rFont val="Times New Roman"/>
        <family val="1"/>
      </rPr>
      <t>B</t>
    </r>
    <phoneticPr fontId="21" type="noConversion"/>
  </si>
  <si>
    <r>
      <rPr>
        <b/>
        <sz val="14"/>
        <color indexed="8"/>
        <rFont val="標楷體"/>
        <family val="4"/>
        <charset val="136"/>
      </rPr>
      <t>領有志工證人數</t>
    </r>
    <r>
      <rPr>
        <b/>
        <sz val="14"/>
        <color indexed="8"/>
        <rFont val="Times New Roman"/>
        <family val="1"/>
      </rPr>
      <t>C</t>
    </r>
  </si>
  <si>
    <r>
      <rPr>
        <b/>
        <sz val="14"/>
        <color indexed="8"/>
        <rFont val="標楷體"/>
        <family val="4"/>
        <charset val="136"/>
      </rPr>
      <t>志工領有樂齡教育專業人員證明人數</t>
    </r>
    <r>
      <rPr>
        <b/>
        <sz val="14"/>
        <color indexed="8"/>
        <rFont val="Times New Roman"/>
        <family val="1"/>
      </rPr>
      <t>D</t>
    </r>
    <phoneticPr fontId="21" type="noConversion"/>
  </si>
  <si>
    <r>
      <rPr>
        <b/>
        <sz val="14"/>
        <color indexed="8"/>
        <rFont val="標楷體"/>
        <family val="4"/>
        <charset val="136"/>
      </rPr>
      <t>男</t>
    </r>
  </si>
  <si>
    <r>
      <rPr>
        <b/>
        <sz val="14"/>
        <color indexed="8"/>
        <rFont val="標楷體"/>
        <family val="4"/>
        <charset val="136"/>
      </rPr>
      <t>女</t>
    </r>
  </si>
  <si>
    <r>
      <rPr>
        <b/>
        <sz val="14"/>
        <color indexed="8"/>
        <rFont val="標楷體"/>
        <family val="4"/>
        <charset val="136"/>
      </rPr>
      <t>合計</t>
    </r>
  </si>
  <si>
    <r>
      <rPr>
        <b/>
        <sz val="14"/>
        <color indexed="8"/>
        <rFont val="標楷體"/>
        <family val="4"/>
        <charset val="136"/>
      </rPr>
      <t>未達</t>
    </r>
    <r>
      <rPr>
        <b/>
        <sz val="14"/>
        <color indexed="8"/>
        <rFont val="Times New Roman"/>
        <family val="1"/>
      </rPr>
      <t>55</t>
    </r>
    <r>
      <rPr>
        <b/>
        <sz val="14"/>
        <color indexed="8"/>
        <rFont val="標楷體"/>
        <family val="4"/>
        <charset val="136"/>
      </rPr>
      <t>歲</t>
    </r>
    <phoneticPr fontId="21" type="noConversion"/>
  </si>
  <si>
    <r>
      <t>55-64</t>
    </r>
    <r>
      <rPr>
        <b/>
        <sz val="14"/>
        <color indexed="8"/>
        <rFont val="標楷體"/>
        <family val="4"/>
        <charset val="136"/>
      </rPr>
      <t>歲</t>
    </r>
    <phoneticPr fontId="21" type="noConversion"/>
  </si>
  <si>
    <r>
      <t>64</t>
    </r>
    <r>
      <rPr>
        <b/>
        <sz val="14"/>
        <color indexed="8"/>
        <rFont val="標楷體"/>
        <family val="4"/>
        <charset val="136"/>
      </rPr>
      <t>歲以上</t>
    </r>
    <phoneticPr fontId="21" type="noConversion"/>
  </si>
  <si>
    <r>
      <rPr>
        <b/>
        <sz val="14"/>
        <color indexed="8"/>
        <rFont val="標楷體"/>
        <family val="4"/>
        <charset val="136"/>
      </rPr>
      <t>性別</t>
    </r>
    <phoneticPr fontId="21" type="noConversion"/>
  </si>
  <si>
    <r>
      <rPr>
        <b/>
        <sz val="14"/>
        <color indexed="8"/>
        <rFont val="標楷體"/>
        <family val="4"/>
        <charset val="136"/>
      </rPr>
      <t>年齡</t>
    </r>
    <phoneticPr fontId="21" type="noConversion"/>
  </si>
  <si>
    <r>
      <rPr>
        <b/>
        <sz val="14"/>
        <color indexed="8"/>
        <rFont val="標楷體"/>
        <family val="4"/>
        <charset val="136"/>
      </rPr>
      <t>職業</t>
    </r>
    <phoneticPr fontId="21" type="noConversion"/>
  </si>
  <si>
    <r>
      <rPr>
        <b/>
        <sz val="14"/>
        <color indexed="8"/>
        <rFont val="標楷體"/>
        <family val="4"/>
        <charset val="136"/>
      </rPr>
      <t>學歷</t>
    </r>
    <phoneticPr fontId="21" type="noConversion"/>
  </si>
  <si>
    <r>
      <rPr>
        <b/>
        <sz val="14"/>
        <color indexed="8"/>
        <rFont val="標楷體"/>
        <family val="4"/>
        <charset val="136"/>
      </rPr>
      <t>占整體志工比率</t>
    </r>
    <phoneticPr fontId="21" type="noConversion"/>
  </si>
  <si>
    <r>
      <rPr>
        <b/>
        <sz val="14"/>
        <color indexed="8"/>
        <rFont val="標楷體"/>
        <family val="4"/>
        <charset val="136"/>
      </rPr>
      <t>占志工人數比率</t>
    </r>
    <phoneticPr fontId="21" type="noConversion"/>
  </si>
  <si>
    <r>
      <rPr>
        <b/>
        <sz val="14"/>
        <color indexed="8"/>
        <rFont val="標楷體"/>
        <family val="4"/>
        <charset val="136"/>
      </rPr>
      <t>合計</t>
    </r>
    <phoneticPr fontId="21" type="noConversion"/>
  </si>
  <si>
    <r>
      <rPr>
        <b/>
        <sz val="14"/>
        <color indexed="8"/>
        <rFont val="標楷體"/>
        <family val="4"/>
        <charset val="136"/>
      </rPr>
      <t>軍公教</t>
    </r>
    <phoneticPr fontId="21" type="noConversion"/>
  </si>
  <si>
    <r>
      <rPr>
        <b/>
        <sz val="14"/>
        <color indexed="8"/>
        <rFont val="標楷體"/>
        <family val="4"/>
        <charset val="136"/>
      </rPr>
      <t>一般勞工</t>
    </r>
    <phoneticPr fontId="21" type="noConversion"/>
  </si>
  <si>
    <r>
      <rPr>
        <b/>
        <sz val="14"/>
        <color indexed="8"/>
        <rFont val="標楷體"/>
        <family val="4"/>
        <charset val="136"/>
      </rPr>
      <t>家管</t>
    </r>
    <phoneticPr fontId="21" type="noConversion"/>
  </si>
  <si>
    <r>
      <rPr>
        <b/>
        <sz val="14"/>
        <color indexed="8"/>
        <rFont val="標楷體"/>
        <family val="4"/>
        <charset val="136"/>
      </rPr>
      <t>已退休</t>
    </r>
    <phoneticPr fontId="21" type="noConversion"/>
  </si>
  <si>
    <r>
      <rPr>
        <b/>
        <sz val="14"/>
        <color indexed="8"/>
        <rFont val="標楷體"/>
        <family val="4"/>
        <charset val="136"/>
      </rPr>
      <t>其他</t>
    </r>
    <phoneticPr fontId="21" type="noConversion"/>
  </si>
  <si>
    <r>
      <rPr>
        <b/>
        <sz val="14"/>
        <color indexed="8"/>
        <rFont val="標楷體"/>
        <family val="4"/>
        <charset val="136"/>
      </rPr>
      <t>國小</t>
    </r>
    <phoneticPr fontId="21" type="noConversion"/>
  </si>
  <si>
    <r>
      <rPr>
        <b/>
        <sz val="14"/>
        <color indexed="8"/>
        <rFont val="標楷體"/>
        <family val="4"/>
        <charset val="136"/>
      </rPr>
      <t>國中</t>
    </r>
    <phoneticPr fontId="21" type="noConversion"/>
  </si>
  <si>
    <r>
      <rPr>
        <b/>
        <sz val="14"/>
        <color indexed="8"/>
        <rFont val="標楷體"/>
        <family val="4"/>
        <charset val="136"/>
      </rPr>
      <t>高中職</t>
    </r>
    <phoneticPr fontId="21" type="noConversion"/>
  </si>
  <si>
    <r>
      <rPr>
        <b/>
        <sz val="14"/>
        <color indexed="8"/>
        <rFont val="標楷體"/>
        <family val="4"/>
        <charset val="136"/>
      </rPr>
      <t>大專</t>
    </r>
    <phoneticPr fontId="21" type="noConversion"/>
  </si>
  <si>
    <r>
      <rPr>
        <b/>
        <sz val="14"/>
        <color indexed="8"/>
        <rFont val="標楷體"/>
        <family val="4"/>
        <charset val="136"/>
      </rPr>
      <t>研究所</t>
    </r>
    <phoneticPr fontId="21" type="noConversion"/>
  </si>
  <si>
    <t>基隆市信義區樂齡學習中心</t>
    <phoneticPr fontId="21" type="noConversion"/>
  </si>
  <si>
    <t>基隆市仁愛區樂齡學習中心</t>
    <phoneticPr fontId="21" type="noConversion"/>
  </si>
  <si>
    <t>基隆市七堵區樂齡學習中心</t>
    <phoneticPr fontId="21" type="noConversion"/>
  </si>
  <si>
    <t>基隆市中正區樂齡學習中心</t>
    <phoneticPr fontId="21" type="noConversion"/>
  </si>
  <si>
    <t>基隆市中山區樂齡學習中心</t>
    <phoneticPr fontId="21" type="noConversion"/>
  </si>
  <si>
    <t>基隆市安樂區樂齡學習中心</t>
    <phoneticPr fontId="21" type="noConversion"/>
  </si>
  <si>
    <t>基隆市暖暖區樂齡學習中心</t>
  </si>
  <si>
    <t>總計</t>
    <phoneticPr fontId="3" type="noConversion"/>
  </si>
  <si>
    <t>總計</t>
    <phoneticPr fontId="3" type="noConversion"/>
  </si>
  <si>
    <t>103年全國樂齡學習中心志工統計調查表
填報縣市:___桃園市_________</t>
    <phoneticPr fontId="3" type="noConversion"/>
  </si>
  <si>
    <t>樂齡學習中心鄉鎮名</t>
    <phoneticPr fontId="3" type="noConversion"/>
  </si>
  <si>
    <t>志工人數總計(A)</t>
    <phoneticPr fontId="3" type="noConversion"/>
  </si>
  <si>
    <t>志工年齡人數小計(B)</t>
    <phoneticPr fontId="3" type="noConversion"/>
  </si>
  <si>
    <t>志工領有樂齡教育專業人員證明人數D</t>
    <phoneticPr fontId="3" type="noConversion"/>
  </si>
  <si>
    <t>未達55歲</t>
    <phoneticPr fontId="3" type="noConversion"/>
  </si>
  <si>
    <r>
      <t>55-64</t>
    </r>
    <r>
      <rPr>
        <b/>
        <sz val="14"/>
        <color rgb="FF000000"/>
        <rFont val="標楷體"/>
        <family val="4"/>
        <charset val="136"/>
      </rPr>
      <t>歲</t>
    </r>
    <phoneticPr fontId="3" type="noConversion"/>
  </si>
  <si>
    <r>
      <t>64</t>
    </r>
    <r>
      <rPr>
        <b/>
        <sz val="14"/>
        <color rgb="FF000000"/>
        <rFont val="標楷體"/>
        <family val="4"/>
        <charset val="136"/>
      </rPr>
      <t>歲以上</t>
    </r>
    <phoneticPr fontId="3" type="noConversion"/>
  </si>
  <si>
    <t>性別</t>
    <phoneticPr fontId="3" type="noConversion"/>
  </si>
  <si>
    <t>年齡</t>
    <phoneticPr fontId="3" type="noConversion"/>
  </si>
  <si>
    <t>職業</t>
    <phoneticPr fontId="3" type="noConversion"/>
  </si>
  <si>
    <t>學歷</t>
    <phoneticPr fontId="3" type="noConversion"/>
  </si>
  <si>
    <t>占整體志工比率</t>
    <phoneticPr fontId="3" type="noConversion"/>
  </si>
  <si>
    <t>占志工人數比率</t>
    <phoneticPr fontId="3" type="noConversion"/>
  </si>
  <si>
    <t>合計</t>
    <phoneticPr fontId="3" type="noConversion"/>
  </si>
  <si>
    <t>64歲以上</t>
    <phoneticPr fontId="3" type="noConversion"/>
  </si>
  <si>
    <t>軍公教</t>
    <phoneticPr fontId="3" type="noConversion"/>
  </si>
  <si>
    <t>一般勞工</t>
    <phoneticPr fontId="3" type="noConversion"/>
  </si>
  <si>
    <t>家管</t>
    <phoneticPr fontId="3" type="noConversion"/>
  </si>
  <si>
    <t>已退休</t>
    <phoneticPr fontId="3" type="noConversion"/>
  </si>
  <si>
    <t>其他</t>
    <phoneticPr fontId="3" type="noConversion"/>
  </si>
  <si>
    <t>國中</t>
    <phoneticPr fontId="3" type="noConversion"/>
  </si>
  <si>
    <t>高中職</t>
    <phoneticPr fontId="3" type="noConversion"/>
  </si>
  <si>
    <t>大專</t>
    <phoneticPr fontId="3" type="noConversion"/>
  </si>
  <si>
    <t>平鎮區</t>
    <phoneticPr fontId="3" type="noConversion"/>
  </si>
  <si>
    <t>中壢區</t>
    <phoneticPr fontId="3" type="noConversion"/>
  </si>
  <si>
    <t>桃園區</t>
    <phoneticPr fontId="3" type="noConversion"/>
  </si>
  <si>
    <t>大園區</t>
    <phoneticPr fontId="3" type="noConversion"/>
  </si>
  <si>
    <t>大溪區</t>
    <phoneticPr fontId="3" type="noConversion"/>
  </si>
  <si>
    <t>新屋區</t>
    <phoneticPr fontId="3" type="noConversion"/>
  </si>
  <si>
    <t>楊梅區</t>
    <phoneticPr fontId="3" type="noConversion"/>
  </si>
  <si>
    <t>龜山區</t>
    <phoneticPr fontId="3" type="noConversion"/>
  </si>
  <si>
    <t>蘆竹區</t>
    <phoneticPr fontId="3" type="noConversion"/>
  </si>
  <si>
    <t>觀音區</t>
    <phoneticPr fontId="3" type="noConversion"/>
  </si>
  <si>
    <t>八德區</t>
    <phoneticPr fontId="3" type="noConversion"/>
  </si>
  <si>
    <t>龍潭區</t>
    <phoneticPr fontId="3" type="noConversion"/>
  </si>
  <si>
    <t>復興區</t>
    <phoneticPr fontId="3" type="noConversion"/>
  </si>
  <si>
    <t>總計</t>
    <phoneticPr fontId="3" type="noConversion"/>
  </si>
  <si>
    <t>縣市</t>
    <phoneticPr fontId="3" type="noConversion"/>
  </si>
  <si>
    <t>志工人數總計(A)</t>
    <phoneticPr fontId="3" type="noConversion"/>
  </si>
  <si>
    <t>志工年齡人數小計(B)</t>
    <phoneticPr fontId="3" type="noConversion"/>
  </si>
  <si>
    <t>志工領有樂齡教育專業人員證明人數D</t>
    <phoneticPr fontId="3" type="noConversion"/>
  </si>
  <si>
    <t>未達</t>
  </si>
  <si>
    <r>
      <t>55-64</t>
    </r>
    <r>
      <rPr>
        <b/>
        <sz val="12"/>
        <color rgb="FF000000"/>
        <rFont val="標楷體"/>
        <family val="4"/>
        <charset val="136"/>
      </rPr>
      <t>歲</t>
    </r>
    <phoneticPr fontId="3" type="noConversion"/>
  </si>
  <si>
    <r>
      <t>64</t>
    </r>
    <r>
      <rPr>
        <b/>
        <sz val="12"/>
        <color rgb="FF000000"/>
        <rFont val="標楷體"/>
        <family val="4"/>
        <charset val="136"/>
      </rPr>
      <t>歲</t>
    </r>
  </si>
  <si>
    <t>性別</t>
    <phoneticPr fontId="3" type="noConversion"/>
  </si>
  <si>
    <t>年齡</t>
    <phoneticPr fontId="3" type="noConversion"/>
  </si>
  <si>
    <t>職業</t>
    <phoneticPr fontId="3" type="noConversion"/>
  </si>
  <si>
    <t>學歷</t>
    <phoneticPr fontId="3" type="noConversion"/>
  </si>
  <si>
    <t>占整體志工比率</t>
    <phoneticPr fontId="3" type="noConversion"/>
  </si>
  <si>
    <r>
      <t>55</t>
    </r>
    <r>
      <rPr>
        <b/>
        <sz val="12"/>
        <color rgb="FF000000"/>
        <rFont val="細明體"/>
        <family val="3"/>
        <charset val="136"/>
      </rPr>
      <t>歲</t>
    </r>
  </si>
  <si>
    <t>以上</t>
  </si>
  <si>
    <t>占志工人數比率</t>
    <phoneticPr fontId="3" type="noConversion"/>
  </si>
  <si>
    <t>合計</t>
    <phoneticPr fontId="3" type="noConversion"/>
  </si>
  <si>
    <t>未達55歲</t>
    <phoneticPr fontId="3" type="noConversion"/>
  </si>
  <si>
    <t>55-64歲</t>
    <phoneticPr fontId="3" type="noConversion"/>
  </si>
  <si>
    <t>64歲以上</t>
    <phoneticPr fontId="3" type="noConversion"/>
  </si>
  <si>
    <t>軍公教</t>
    <phoneticPr fontId="3" type="noConversion"/>
  </si>
  <si>
    <t>一般勞工</t>
    <phoneticPr fontId="3" type="noConversion"/>
  </si>
  <si>
    <t>家管</t>
    <phoneticPr fontId="3" type="noConversion"/>
  </si>
  <si>
    <t>已退休</t>
    <phoneticPr fontId="3" type="noConversion"/>
  </si>
  <si>
    <t>其他</t>
    <phoneticPr fontId="3" type="noConversion"/>
  </si>
  <si>
    <t>國小</t>
    <phoneticPr fontId="3" type="noConversion"/>
  </si>
  <si>
    <t>國中</t>
    <phoneticPr fontId="3" type="noConversion"/>
  </si>
  <si>
    <t>高中職</t>
    <phoneticPr fontId="3" type="noConversion"/>
  </si>
  <si>
    <t>大專</t>
    <phoneticPr fontId="3" type="noConversion"/>
  </si>
  <si>
    <t>研究所</t>
    <phoneticPr fontId="3" type="noConversion"/>
  </si>
  <si>
    <t>基隆市</t>
    <phoneticPr fontId="3" type="noConversion"/>
  </si>
  <si>
    <t>臺北市</t>
    <phoneticPr fontId="3" type="noConversion"/>
  </si>
  <si>
    <t>新北市</t>
    <phoneticPr fontId="3" type="noConversion"/>
  </si>
  <si>
    <t>桃園市</t>
    <phoneticPr fontId="3" type="noConversion"/>
  </si>
  <si>
    <t>新竹縣</t>
    <phoneticPr fontId="3" type="noConversion"/>
  </si>
  <si>
    <t>新竹市</t>
    <phoneticPr fontId="3" type="noConversion"/>
  </si>
  <si>
    <t>苗栗縣</t>
    <phoneticPr fontId="3" type="noConversion"/>
  </si>
  <si>
    <t>臺中市</t>
    <phoneticPr fontId="3" type="noConversion"/>
  </si>
  <si>
    <t>南投縣</t>
    <phoneticPr fontId="3" type="noConversion"/>
  </si>
  <si>
    <t>彰化縣</t>
    <phoneticPr fontId="3" type="noConversion"/>
  </si>
  <si>
    <t>雲林縣</t>
    <phoneticPr fontId="3" type="noConversion"/>
  </si>
  <si>
    <t>嘉義縣</t>
    <phoneticPr fontId="21" type="noConversion"/>
  </si>
  <si>
    <t>嘉義市</t>
  </si>
  <si>
    <t>臺南市</t>
    <phoneticPr fontId="3" type="noConversion"/>
  </si>
  <si>
    <t>高雄市</t>
    <phoneticPr fontId="3" type="noConversion"/>
  </si>
  <si>
    <t>屏東縣</t>
    <phoneticPr fontId="3" type="noConversion"/>
  </si>
  <si>
    <t>宜蘭縣</t>
    <phoneticPr fontId="3" type="noConversion"/>
  </si>
  <si>
    <t>花蓮縣</t>
    <phoneticPr fontId="3" type="noConversion"/>
  </si>
  <si>
    <t>臺東縣</t>
    <phoneticPr fontId="3" type="noConversion"/>
  </si>
  <si>
    <t>澎湖縣</t>
    <phoneticPr fontId="3" type="noConversion"/>
  </si>
  <si>
    <t>金門縣</t>
    <phoneticPr fontId="3" type="noConversion"/>
  </si>
  <si>
    <t>連江縣</t>
    <phoneticPr fontId="3" type="noConversion"/>
  </si>
  <si>
    <r>
      <t>103年全國樂齡學習中心志工統計調查表</t>
    </r>
    <r>
      <rPr>
        <b/>
        <sz val="26"/>
        <color indexed="8"/>
        <rFont val="新細明體"/>
        <family val="1"/>
        <charset val="136"/>
      </rPr>
      <t>（截至103年12月止之調查資料）
填報縣市:</t>
    </r>
    <r>
      <rPr>
        <b/>
        <u/>
        <sz val="26"/>
        <color indexed="8"/>
        <rFont val="新細明體"/>
        <family val="1"/>
        <charset val="136"/>
      </rPr>
      <t>嘉義縣</t>
    </r>
    <phoneticPr fontId="21" type="noConversion"/>
  </si>
  <si>
    <t>樂齡學習中心
鄉鎮名</t>
    <phoneticPr fontId="21" type="noConversion"/>
  </si>
  <si>
    <t>志工人數總計(A)</t>
    <phoneticPr fontId="21" type="noConversion"/>
  </si>
  <si>
    <t>志工年齡人數小計(B)</t>
    <phoneticPr fontId="21" type="noConversion"/>
  </si>
  <si>
    <t>志工領有樂齡教育專業人員證明人數D</t>
    <phoneticPr fontId="21" type="noConversion"/>
  </si>
  <si>
    <t>未達55歲</t>
    <phoneticPr fontId="21" type="noConversion"/>
  </si>
  <si>
    <t>55-64歲</t>
    <phoneticPr fontId="21" type="noConversion"/>
  </si>
  <si>
    <t>64歲以上</t>
    <phoneticPr fontId="21" type="noConversion"/>
  </si>
  <si>
    <t>性別</t>
    <phoneticPr fontId="21" type="noConversion"/>
  </si>
  <si>
    <t>年齡</t>
    <phoneticPr fontId="21" type="noConversion"/>
  </si>
  <si>
    <t>職業</t>
    <phoneticPr fontId="21" type="noConversion"/>
  </si>
  <si>
    <t>學歷</t>
    <phoneticPr fontId="21" type="noConversion"/>
  </si>
  <si>
    <t>占整體志工比率</t>
    <phoneticPr fontId="21" type="noConversion"/>
  </si>
  <si>
    <t>占志工人數比率</t>
    <phoneticPr fontId="21" type="noConversion"/>
  </si>
  <si>
    <t>合計</t>
    <phoneticPr fontId="21" type="noConversion"/>
  </si>
  <si>
    <t>軍公教</t>
    <phoneticPr fontId="21" type="noConversion"/>
  </si>
  <si>
    <t>一般勞工</t>
    <phoneticPr fontId="21" type="noConversion"/>
  </si>
  <si>
    <t>家管</t>
    <phoneticPr fontId="21" type="noConversion"/>
  </si>
  <si>
    <t>已退休</t>
    <phoneticPr fontId="21" type="noConversion"/>
  </si>
  <si>
    <t>其他</t>
    <phoneticPr fontId="21" type="noConversion"/>
  </si>
  <si>
    <t>國小</t>
    <phoneticPr fontId="21" type="noConversion"/>
  </si>
  <si>
    <t>國中</t>
    <phoneticPr fontId="21" type="noConversion"/>
  </si>
  <si>
    <t>高中職</t>
    <phoneticPr fontId="21" type="noConversion"/>
  </si>
  <si>
    <t>大專</t>
    <phoneticPr fontId="21" type="noConversion"/>
  </si>
  <si>
    <t>研究所</t>
    <phoneticPr fontId="21" type="noConversion"/>
  </si>
  <si>
    <t>水上鄉</t>
  </si>
  <si>
    <t>大林鎮</t>
    <phoneticPr fontId="21" type="noConversion"/>
  </si>
  <si>
    <t>朴子市</t>
    <phoneticPr fontId="21" type="noConversion"/>
  </si>
  <si>
    <t>梅山鄉</t>
    <phoneticPr fontId="21" type="noConversion"/>
  </si>
  <si>
    <t>民雄鄉</t>
    <phoneticPr fontId="21" type="noConversion"/>
  </si>
  <si>
    <t>鹿草鄉</t>
    <phoneticPr fontId="21" type="noConversion"/>
  </si>
  <si>
    <t>東石鄉</t>
  </si>
  <si>
    <t>竹崎鄉</t>
  </si>
  <si>
    <t>番路鄉</t>
  </si>
  <si>
    <t>六腳鄉</t>
    <phoneticPr fontId="21" type="noConversion"/>
  </si>
  <si>
    <t>布袋鎮</t>
    <phoneticPr fontId="21" type="noConversion"/>
  </si>
  <si>
    <t>太保市</t>
    <phoneticPr fontId="21" type="noConversion"/>
  </si>
  <si>
    <t>溪口鄉</t>
  </si>
  <si>
    <t>阿里山鄉</t>
    <phoneticPr fontId="21" type="noConversion"/>
  </si>
  <si>
    <t>新港鄉</t>
    <phoneticPr fontId="21" type="noConversion"/>
  </si>
  <si>
    <t>中埔鄉</t>
  </si>
  <si>
    <t>小計</t>
    <phoneticPr fontId="21" type="noConversion"/>
  </si>
  <si>
    <r>
      <t>103年全國樂齡學習中心志工統計調查表
填報縣市:</t>
    </r>
    <r>
      <rPr>
        <b/>
        <sz val="22"/>
        <color theme="1"/>
        <rFont val="新細明體"/>
        <family val="1"/>
        <charset val="136"/>
        <scheme val="minor"/>
      </rPr>
      <t>嘉義市</t>
    </r>
    <phoneticPr fontId="3" type="noConversion"/>
  </si>
  <si>
    <t>樂齡學習中心鄉鎮名</t>
    <phoneticPr fontId="3" type="noConversion"/>
  </si>
  <si>
    <t>志工人數總計(A)</t>
    <phoneticPr fontId="3" type="noConversion"/>
  </si>
  <si>
    <t>志工年齡人數小計(B)</t>
    <phoneticPr fontId="3" type="noConversion"/>
  </si>
  <si>
    <t>志工領有樂齡教育專業人員證明人數D</t>
    <phoneticPr fontId="3" type="noConversion"/>
  </si>
  <si>
    <t>未達55歲</t>
    <phoneticPr fontId="3" type="noConversion"/>
  </si>
  <si>
    <r>
      <t>55-64</t>
    </r>
    <r>
      <rPr>
        <b/>
        <sz val="14"/>
        <color rgb="FF000000"/>
        <rFont val="標楷體"/>
        <family val="4"/>
        <charset val="136"/>
      </rPr>
      <t>歲</t>
    </r>
    <phoneticPr fontId="3" type="noConversion"/>
  </si>
  <si>
    <r>
      <t>64</t>
    </r>
    <r>
      <rPr>
        <b/>
        <sz val="14"/>
        <color rgb="FF000000"/>
        <rFont val="標楷體"/>
        <family val="4"/>
        <charset val="136"/>
      </rPr>
      <t>歲以上</t>
    </r>
    <phoneticPr fontId="3" type="noConversion"/>
  </si>
  <si>
    <t>性別</t>
    <phoneticPr fontId="3" type="noConversion"/>
  </si>
  <si>
    <t>年齡</t>
    <phoneticPr fontId="3" type="noConversion"/>
  </si>
  <si>
    <t>職業</t>
    <phoneticPr fontId="3" type="noConversion"/>
  </si>
  <si>
    <t>學歷</t>
    <phoneticPr fontId="3" type="noConversion"/>
  </si>
  <si>
    <t>占整體志工比率</t>
    <phoneticPr fontId="3" type="noConversion"/>
  </si>
  <si>
    <t>占志工人數比率</t>
    <phoneticPr fontId="3" type="noConversion"/>
  </si>
  <si>
    <t>合計</t>
    <phoneticPr fontId="3" type="noConversion"/>
  </si>
  <si>
    <t>55-64歲</t>
    <phoneticPr fontId="3" type="noConversion"/>
  </si>
  <si>
    <t>64歲以上</t>
    <phoneticPr fontId="3" type="noConversion"/>
  </si>
  <si>
    <t>軍公教</t>
    <phoneticPr fontId="3" type="noConversion"/>
  </si>
  <si>
    <t>一般勞工</t>
    <phoneticPr fontId="3" type="noConversion"/>
  </si>
  <si>
    <t>家管</t>
    <phoneticPr fontId="3" type="noConversion"/>
  </si>
  <si>
    <t>已退休</t>
    <phoneticPr fontId="3" type="noConversion"/>
  </si>
  <si>
    <t>其他</t>
    <phoneticPr fontId="3" type="noConversion"/>
  </si>
  <si>
    <t>國小</t>
    <phoneticPr fontId="3" type="noConversion"/>
  </si>
  <si>
    <t>國中</t>
    <phoneticPr fontId="3" type="noConversion"/>
  </si>
  <si>
    <t>高中職</t>
    <phoneticPr fontId="3" type="noConversion"/>
  </si>
  <si>
    <t>大專</t>
    <phoneticPr fontId="3" type="noConversion"/>
  </si>
  <si>
    <t>研究所</t>
    <phoneticPr fontId="3" type="noConversion"/>
  </si>
  <si>
    <t>嘉義市東區樂齡學習中心</t>
    <phoneticPr fontId="3" type="noConversion"/>
  </si>
  <si>
    <t>嘉義市西區樂齡學習中心</t>
    <phoneticPr fontId="3" type="noConversion"/>
  </si>
  <si>
    <t>小計</t>
    <phoneticPr fontId="3" type="noConversion"/>
  </si>
  <si>
    <t>103年全國樂齡學習中心志工統計調查表
填報縣市:      臺南市</t>
    <phoneticPr fontId="21" type="noConversion"/>
  </si>
  <si>
    <t>樂齡學習中心鄉鎮名</t>
    <phoneticPr fontId="21" type="noConversion"/>
  </si>
  <si>
    <t>志工人數總計(A)</t>
    <phoneticPr fontId="21" type="noConversion"/>
  </si>
  <si>
    <t>志工年齡人數小計(B)</t>
    <phoneticPr fontId="21" type="noConversion"/>
  </si>
  <si>
    <t>志工領有樂齡教育專業人員證明人數D</t>
    <phoneticPr fontId="21" type="noConversion"/>
  </si>
  <si>
    <t>未達55歲</t>
    <phoneticPr fontId="21" type="noConversion"/>
  </si>
  <si>
    <r>
      <t>55-64</t>
    </r>
    <r>
      <rPr>
        <b/>
        <sz val="14"/>
        <color indexed="8"/>
        <rFont val="標楷體"/>
        <family val="4"/>
        <charset val="136"/>
      </rPr>
      <t>歲</t>
    </r>
    <phoneticPr fontId="21" type="noConversion"/>
  </si>
  <si>
    <r>
      <t>64</t>
    </r>
    <r>
      <rPr>
        <b/>
        <sz val="14"/>
        <color indexed="8"/>
        <rFont val="標楷體"/>
        <family val="4"/>
        <charset val="136"/>
      </rPr>
      <t>歲以上</t>
    </r>
    <phoneticPr fontId="21" type="noConversion"/>
  </si>
  <si>
    <t>性別</t>
    <phoneticPr fontId="21" type="noConversion"/>
  </si>
  <si>
    <t>年齡</t>
    <phoneticPr fontId="21" type="noConversion"/>
  </si>
  <si>
    <t>職業</t>
    <phoneticPr fontId="21" type="noConversion"/>
  </si>
  <si>
    <t>學歷</t>
    <phoneticPr fontId="21" type="noConversion"/>
  </si>
  <si>
    <t>占整體志工比率</t>
    <phoneticPr fontId="21" type="noConversion"/>
  </si>
  <si>
    <t>占志工人數比率</t>
    <phoneticPr fontId="21" type="noConversion"/>
  </si>
  <si>
    <t>合計</t>
    <phoneticPr fontId="21" type="noConversion"/>
  </si>
  <si>
    <t>55-64歲</t>
    <phoneticPr fontId="21" type="noConversion"/>
  </si>
  <si>
    <t>64歲以上</t>
    <phoneticPr fontId="21" type="noConversion"/>
  </si>
  <si>
    <t>軍公教</t>
    <phoneticPr fontId="21" type="noConversion"/>
  </si>
  <si>
    <t>一般勞工</t>
    <phoneticPr fontId="21" type="noConversion"/>
  </si>
  <si>
    <t>家管</t>
    <phoneticPr fontId="21" type="noConversion"/>
  </si>
  <si>
    <t>已退休</t>
    <phoneticPr fontId="21" type="noConversion"/>
  </si>
  <si>
    <t>其他</t>
    <phoneticPr fontId="21" type="noConversion"/>
  </si>
  <si>
    <t>國小</t>
    <phoneticPr fontId="21" type="noConversion"/>
  </si>
  <si>
    <t>國中</t>
    <phoneticPr fontId="21" type="noConversion"/>
  </si>
  <si>
    <t>高中職</t>
    <phoneticPr fontId="21" type="noConversion"/>
  </si>
  <si>
    <t>大專</t>
    <phoneticPr fontId="21" type="noConversion"/>
  </si>
  <si>
    <t>研究所</t>
    <phoneticPr fontId="21" type="noConversion"/>
  </si>
  <si>
    <t>中西區</t>
    <phoneticPr fontId="21" type="noConversion"/>
  </si>
  <si>
    <t>南區</t>
    <phoneticPr fontId="21" type="noConversion"/>
  </si>
  <si>
    <t>北區</t>
    <phoneticPr fontId="21" type="noConversion"/>
  </si>
  <si>
    <t>安平區</t>
    <phoneticPr fontId="21" type="noConversion"/>
  </si>
  <si>
    <t>安南區</t>
    <phoneticPr fontId="21" type="noConversion"/>
  </si>
  <si>
    <t>永康區</t>
    <phoneticPr fontId="21" type="noConversion"/>
  </si>
  <si>
    <t>歸仁區</t>
    <phoneticPr fontId="21" type="noConversion"/>
  </si>
  <si>
    <t>新化區</t>
    <phoneticPr fontId="21" type="noConversion"/>
  </si>
  <si>
    <t>南化區</t>
    <phoneticPr fontId="21" type="noConversion"/>
  </si>
  <si>
    <t>仁德區</t>
    <phoneticPr fontId="21" type="noConversion"/>
  </si>
  <si>
    <t>官田區</t>
    <phoneticPr fontId="21" type="noConversion"/>
  </si>
  <si>
    <t>佳里區</t>
    <phoneticPr fontId="21" type="noConversion"/>
  </si>
  <si>
    <t>西港區</t>
    <phoneticPr fontId="21" type="noConversion"/>
  </si>
  <si>
    <t>七股區</t>
    <phoneticPr fontId="21" type="noConversion"/>
  </si>
  <si>
    <t>將軍區</t>
    <phoneticPr fontId="21" type="noConversion"/>
  </si>
  <si>
    <t>學甲區</t>
    <phoneticPr fontId="21" type="noConversion"/>
  </si>
  <si>
    <t>東山區</t>
    <phoneticPr fontId="21" type="noConversion"/>
  </si>
  <si>
    <t>柳營區</t>
    <phoneticPr fontId="21" type="noConversion"/>
  </si>
  <si>
    <t>善化區</t>
    <phoneticPr fontId="21" type="noConversion"/>
  </si>
  <si>
    <t>安定區</t>
    <phoneticPr fontId="21" type="noConversion"/>
  </si>
  <si>
    <t>大內區</t>
    <phoneticPr fontId="21" type="noConversion"/>
  </si>
  <si>
    <t>白河區</t>
    <phoneticPr fontId="21" type="noConversion"/>
  </si>
  <si>
    <t>左鎮區</t>
    <phoneticPr fontId="21" type="noConversion"/>
  </si>
  <si>
    <t>後壁區</t>
    <phoneticPr fontId="21" type="noConversion"/>
  </si>
  <si>
    <t>關廟區</t>
    <phoneticPr fontId="21" type="noConversion"/>
  </si>
  <si>
    <t>六甲區</t>
    <phoneticPr fontId="21" type="noConversion"/>
  </si>
  <si>
    <t>山上區</t>
    <phoneticPr fontId="21" type="noConversion"/>
  </si>
  <si>
    <t>楠西區</t>
    <phoneticPr fontId="21" type="noConversion"/>
  </si>
  <si>
    <t>新市區</t>
    <phoneticPr fontId="21" type="noConversion"/>
  </si>
  <si>
    <t>北門區</t>
    <phoneticPr fontId="21" type="noConversion"/>
  </si>
  <si>
    <t>東區</t>
    <phoneticPr fontId="21" type="noConversion"/>
  </si>
  <si>
    <t>鹽水區</t>
    <phoneticPr fontId="21" type="noConversion"/>
  </si>
  <si>
    <t>下營區</t>
    <phoneticPr fontId="21" type="noConversion"/>
  </si>
  <si>
    <t>玉井區</t>
    <phoneticPr fontId="21" type="noConversion"/>
  </si>
  <si>
    <t>龍崎區</t>
    <phoneticPr fontId="21" type="noConversion"/>
  </si>
  <si>
    <t>新營區</t>
    <phoneticPr fontId="21" type="noConversion"/>
  </si>
  <si>
    <t>中西區
YMCA</t>
    <phoneticPr fontId="21" type="noConversion"/>
  </si>
  <si>
    <t>示範中心</t>
    <phoneticPr fontId="21" type="noConversion"/>
  </si>
  <si>
    <t>小計</t>
    <phoneticPr fontId="21" type="noConversion"/>
  </si>
  <si>
    <t>103年全國樂齡學習中心志工統計調查表
填報縣市:雲林縣</t>
  </si>
  <si>
    <t>樂齡學習中心鄉鎮名</t>
  </si>
  <si>
    <t>志工人數總計(A)</t>
  </si>
  <si>
    <t>志工年齡人數小計(B)</t>
  </si>
  <si>
    <t>志工領有樂齡教育專業人員證明人數D</t>
  </si>
  <si>
    <t>未達55歲</t>
  </si>
  <si>
    <t>55-64歲</t>
  </si>
  <si>
    <t>64歲以上</t>
  </si>
  <si>
    <t>性別</t>
  </si>
  <si>
    <t>年齡</t>
  </si>
  <si>
    <t>職業</t>
  </si>
  <si>
    <t>學歷</t>
  </si>
  <si>
    <t>占整體志工比率</t>
  </si>
  <si>
    <t>占志工人數比率</t>
  </si>
  <si>
    <t>軍公教</t>
  </si>
  <si>
    <t>一般勞工</t>
  </si>
  <si>
    <t>家管</t>
  </si>
  <si>
    <t>已退休</t>
  </si>
  <si>
    <t>其他</t>
  </si>
  <si>
    <t>國小</t>
  </si>
  <si>
    <t>國中</t>
  </si>
  <si>
    <t>高中職</t>
  </si>
  <si>
    <t>大專</t>
  </si>
  <si>
    <t>研究所</t>
  </si>
  <si>
    <t>雲林縣四湖鄉第一樂齡學習中心</t>
  </si>
  <si>
    <t>雲林縣古坑鄉第一樂齡學習中心</t>
  </si>
  <si>
    <t>雲林縣崙背鄉第一樂齡學習中心</t>
  </si>
  <si>
    <t>雲林縣土庫鎮第一樂齡學習中心</t>
  </si>
  <si>
    <t>雲林縣虎尾鎮第一樂齡學習中心</t>
  </si>
  <si>
    <t>雲林縣古坑鄉第二樂齡學習中心</t>
  </si>
  <si>
    <t>雲林縣台西鄉第一樂齡學習中心</t>
  </si>
  <si>
    <t>雲林縣水林鄉第一樂齡學習中心</t>
  </si>
  <si>
    <t>雲林縣林內鄉第一樂齡學習中心</t>
  </si>
  <si>
    <t>雲林縣斗南鎮第一樂齡學習中心</t>
  </si>
  <si>
    <t>雲林縣口湖鄉第一樂齡學習中心</t>
  </si>
  <si>
    <t>雲林縣斗六市第一樂齡學習中心</t>
  </si>
  <si>
    <t>雲林縣莿桐鄉樂齡學習中心</t>
  </si>
  <si>
    <t>雲林縣東勢鄉樂齡學習中心</t>
  </si>
  <si>
    <t>總計</t>
  </si>
  <si>
    <t>103年全國樂齡學習中心志工統計調查表
填報縣市:彰化縣</t>
    <phoneticPr fontId="21" type="noConversion"/>
  </si>
  <si>
    <t>樂齡學習中心鄉鎮名</t>
    <phoneticPr fontId="21" type="noConversion"/>
  </si>
  <si>
    <t>志工人數總計(A)</t>
    <phoneticPr fontId="21" type="noConversion"/>
  </si>
  <si>
    <t>志工年齡人數小計(B)</t>
    <phoneticPr fontId="21" type="noConversion"/>
  </si>
  <si>
    <t>志工領有樂齡教育專業人員證明人數D</t>
    <phoneticPr fontId="21" type="noConversion"/>
  </si>
  <si>
    <t>未達55歲</t>
    <phoneticPr fontId="21" type="noConversion"/>
  </si>
  <si>
    <t>55-64歲</t>
    <phoneticPr fontId="21" type="noConversion"/>
  </si>
  <si>
    <t>64歲以上</t>
    <phoneticPr fontId="21" type="noConversion"/>
  </si>
  <si>
    <t>性別</t>
    <phoneticPr fontId="21" type="noConversion"/>
  </si>
  <si>
    <t>年齡</t>
    <phoneticPr fontId="21" type="noConversion"/>
  </si>
  <si>
    <t>職業</t>
    <phoneticPr fontId="21" type="noConversion"/>
  </si>
  <si>
    <t>學歷</t>
    <phoneticPr fontId="21" type="noConversion"/>
  </si>
  <si>
    <t>占整體志工比率</t>
    <phoneticPr fontId="21" type="noConversion"/>
  </si>
  <si>
    <t>占志工人數比率</t>
    <phoneticPr fontId="21" type="noConversion"/>
  </si>
  <si>
    <t>合計</t>
    <phoneticPr fontId="21" type="noConversion"/>
  </si>
  <si>
    <t>軍公教</t>
    <phoneticPr fontId="21" type="noConversion"/>
  </si>
  <si>
    <t>一般勞工</t>
    <phoneticPr fontId="21" type="noConversion"/>
  </si>
  <si>
    <t>家管</t>
    <phoneticPr fontId="21" type="noConversion"/>
  </si>
  <si>
    <t>已退休</t>
    <phoneticPr fontId="21" type="noConversion"/>
  </si>
  <si>
    <t>其他</t>
    <phoneticPr fontId="21" type="noConversion"/>
  </si>
  <si>
    <t>國小</t>
    <phoneticPr fontId="21" type="noConversion"/>
  </si>
  <si>
    <t>國中</t>
    <phoneticPr fontId="21" type="noConversion"/>
  </si>
  <si>
    <t>高中職</t>
    <phoneticPr fontId="21" type="noConversion"/>
  </si>
  <si>
    <t>大專</t>
    <phoneticPr fontId="21" type="noConversion"/>
  </si>
  <si>
    <t>研究所</t>
    <phoneticPr fontId="21" type="noConversion"/>
  </si>
  <si>
    <t>彰化市第一樂齡學習中心</t>
  </si>
  <si>
    <t>彰化市第二樂齡學習中心</t>
  </si>
  <si>
    <t>福興鄉樂齡學習中心</t>
  </si>
  <si>
    <t>線西鄉樂齡學習中心</t>
  </si>
  <si>
    <t>埤頭鄉樂齡學習中心</t>
  </si>
  <si>
    <t>芬園鄉樂齡學習中心</t>
  </si>
  <si>
    <t>秀水鄉樂齡學習中心</t>
  </si>
  <si>
    <t>埔鹽鄉樂齡學習中心</t>
  </si>
  <si>
    <t>埔心鄉樂齡學習中心</t>
  </si>
  <si>
    <t>溪湖鎮樂齡學習中心</t>
  </si>
  <si>
    <t>溪州鄉樂齡學習中心</t>
  </si>
  <si>
    <t>永靖鄉樂齡學習中心</t>
  </si>
  <si>
    <t>伸港鄉樂齡學習中心</t>
  </si>
  <si>
    <t>大城鄉樂齡學習中心</t>
  </si>
  <si>
    <t>二水鄉樂齡學習中心</t>
  </si>
  <si>
    <t>和美鎮樂齡學習中心</t>
  </si>
  <si>
    <t>二林鎮樂齡學習中心</t>
  </si>
  <si>
    <t>總計</t>
    <phoneticPr fontId="21" type="noConversion"/>
  </si>
  <si>
    <t>103年截至12月全國樂齡學習中心志工資料統計表</t>
    <phoneticPr fontId="3" type="noConversion"/>
  </si>
  <si>
    <r>
      <t xml:space="preserve">103年全國樂齡學習中心志工統計調查表
填報縣市:  </t>
    </r>
    <r>
      <rPr>
        <u/>
        <sz val="22"/>
        <color theme="1"/>
        <rFont val="新細明體"/>
        <family val="1"/>
        <charset val="136"/>
        <scheme val="minor"/>
      </rPr>
      <t>臺東縣</t>
    </r>
    <phoneticPr fontId="3" type="noConversion"/>
  </si>
  <si>
    <t>台東市</t>
    <phoneticPr fontId="3" type="noConversion"/>
  </si>
  <si>
    <t>成功鎮</t>
    <phoneticPr fontId="3" type="noConversion"/>
  </si>
  <si>
    <t>鹿野鄉</t>
    <phoneticPr fontId="3" type="noConversion"/>
  </si>
  <si>
    <t>池上鄉</t>
    <phoneticPr fontId="3" type="noConversion"/>
  </si>
  <si>
    <t>關山鎮</t>
    <phoneticPr fontId="3" type="noConversion"/>
  </si>
  <si>
    <t>大武鄉</t>
    <phoneticPr fontId="3" type="noConversion"/>
  </si>
  <si>
    <t>海端鄉</t>
    <phoneticPr fontId="3" type="noConversion"/>
  </si>
  <si>
    <t>長濱鄉</t>
    <phoneticPr fontId="3" type="noConversion"/>
  </si>
  <si>
    <t>卑南鄉</t>
    <phoneticPr fontId="3" type="noConversion"/>
  </si>
  <si>
    <t>金峰鄉</t>
    <phoneticPr fontId="3" type="noConversion"/>
  </si>
  <si>
    <t>東河鄉</t>
    <phoneticPr fontId="3" type="noConversion"/>
  </si>
  <si>
    <t>綠島鄉</t>
    <phoneticPr fontId="3" type="noConversion"/>
  </si>
  <si>
    <r>
      <t xml:space="preserve">103年全國樂齡學習中心志工統計調查表
填報縣市:  </t>
    </r>
    <r>
      <rPr>
        <u/>
        <sz val="22"/>
        <rFont val="新細明體"/>
        <family val="1"/>
        <charset val="136"/>
      </rPr>
      <t>高雄市</t>
    </r>
    <phoneticPr fontId="21" type="noConversion"/>
  </si>
  <si>
    <r>
      <t>55-64</t>
    </r>
    <r>
      <rPr>
        <b/>
        <sz val="14"/>
        <rFont val="標楷體"/>
        <family val="4"/>
        <charset val="136"/>
      </rPr>
      <t>歲</t>
    </r>
    <phoneticPr fontId="21" type="noConversion"/>
  </si>
  <si>
    <r>
      <t>64</t>
    </r>
    <r>
      <rPr>
        <b/>
        <sz val="14"/>
        <rFont val="標楷體"/>
        <family val="4"/>
        <charset val="136"/>
      </rPr>
      <t>歲以上</t>
    </r>
    <phoneticPr fontId="21" type="noConversion"/>
  </si>
  <si>
    <t>苓雅區</t>
    <phoneticPr fontId="21" type="noConversion"/>
  </si>
  <si>
    <t>三民區</t>
    <phoneticPr fontId="21" type="noConversion"/>
  </si>
  <si>
    <t>美濃區</t>
    <phoneticPr fontId="21" type="noConversion"/>
  </si>
  <si>
    <t>旗津區</t>
    <phoneticPr fontId="21" type="noConversion"/>
  </si>
  <si>
    <t>小港區</t>
    <phoneticPr fontId="21" type="noConversion"/>
  </si>
  <si>
    <t>楠梓區</t>
    <phoneticPr fontId="21" type="noConversion"/>
  </si>
  <si>
    <t>新興區</t>
    <phoneticPr fontId="21" type="noConversion"/>
  </si>
  <si>
    <t>大寮區</t>
    <phoneticPr fontId="21" type="noConversion"/>
  </si>
  <si>
    <t>岡山區</t>
    <phoneticPr fontId="21" type="noConversion"/>
  </si>
  <si>
    <t>桃源區</t>
    <phoneticPr fontId="21" type="noConversion"/>
  </si>
  <si>
    <t>前鎮區</t>
    <phoneticPr fontId="21" type="noConversion"/>
  </si>
  <si>
    <t>前金區</t>
    <phoneticPr fontId="21" type="noConversion"/>
  </si>
  <si>
    <t>鼓山區</t>
    <phoneticPr fontId="21" type="noConversion"/>
  </si>
  <si>
    <t>左營區</t>
    <phoneticPr fontId="21" type="noConversion"/>
  </si>
  <si>
    <t>茄萣區</t>
    <phoneticPr fontId="21" type="noConversion"/>
  </si>
  <si>
    <t>內門區</t>
    <phoneticPr fontId="21" type="noConversion"/>
  </si>
  <si>
    <t>仁武區</t>
    <phoneticPr fontId="21" type="noConversion"/>
  </si>
  <si>
    <t>湖內區</t>
    <phoneticPr fontId="21" type="noConversion"/>
  </si>
  <si>
    <t>彌陀區</t>
    <phoneticPr fontId="21" type="noConversion"/>
  </si>
  <si>
    <t>阿蓮區</t>
    <phoneticPr fontId="21" type="noConversion"/>
  </si>
  <si>
    <t>燕巢區</t>
    <phoneticPr fontId="21" type="noConversion"/>
  </si>
  <si>
    <t>大樹區</t>
    <phoneticPr fontId="21" type="noConversion"/>
  </si>
  <si>
    <t>鳳山區</t>
    <phoneticPr fontId="21" type="noConversion"/>
  </si>
  <si>
    <t>路竹區</t>
    <phoneticPr fontId="21" type="noConversion"/>
  </si>
  <si>
    <t>田寮區</t>
    <phoneticPr fontId="21" type="noConversion"/>
  </si>
  <si>
    <t>橋頭區</t>
    <phoneticPr fontId="21" type="noConversion"/>
  </si>
  <si>
    <t>鹽埕區</t>
    <phoneticPr fontId="21" type="noConversion"/>
  </si>
  <si>
    <t>林園區</t>
    <phoneticPr fontId="21" type="noConversion"/>
  </si>
  <si>
    <t>鳥松區</t>
    <phoneticPr fontId="21" type="noConversion"/>
  </si>
  <si>
    <t>總計</t>
    <phoneticPr fontId="21" type="noConversion"/>
  </si>
  <si>
    <r>
      <t xml:space="preserve">103年全國樂齡學習中心志工統計調查表
填報縣市:  </t>
    </r>
    <r>
      <rPr>
        <u/>
        <sz val="22"/>
        <color theme="1"/>
        <rFont val="新細明體"/>
        <family val="1"/>
        <charset val="136"/>
        <scheme val="minor"/>
      </rPr>
      <t>澎湖縣</t>
    </r>
    <r>
      <rPr>
        <u/>
        <sz val="22"/>
        <color theme="1"/>
        <rFont val="新細明體"/>
        <family val="2"/>
        <charset val="136"/>
        <scheme val="minor"/>
      </rPr>
      <t xml:space="preserve">  </t>
    </r>
    <phoneticPr fontId="3" type="noConversion"/>
  </si>
  <si>
    <t>白沙鄉樂齡學習中心</t>
    <phoneticPr fontId="3" type="noConversion"/>
  </si>
  <si>
    <t>望安鄉樂齡學習中心</t>
    <phoneticPr fontId="3" type="noConversion"/>
  </si>
  <si>
    <t>湖西鄉樂齡學習中心</t>
  </si>
  <si>
    <t>馬公市樂齡學習中心</t>
    <phoneticPr fontId="3" type="noConversion"/>
  </si>
  <si>
    <t>總計</t>
    <phoneticPr fontId="3" type="noConversion"/>
  </si>
  <si>
    <t>103年全國樂齡學習中心志工統計調查表
填報縣市:臺中市</t>
    <phoneticPr fontId="21" type="noConversion"/>
  </si>
  <si>
    <t>臺中市樂齡學習示範中心</t>
    <phoneticPr fontId="21" type="noConversion"/>
  </si>
  <si>
    <t>臺中市沙鹿區樂齡學習中心</t>
  </si>
  <si>
    <t>臺中市北屯區樂齡學習中心</t>
  </si>
  <si>
    <t>臺中市大甲區樂齡學習中心</t>
  </si>
  <si>
    <t>臺中市清水區樂齡學習中心</t>
  </si>
  <si>
    <t>台中市大里區樂齡學習中心</t>
  </si>
  <si>
    <t>臺中市和平區樂齡學習中心</t>
  </si>
  <si>
    <t>臺中市霧峰區樂齡學習中心</t>
  </si>
  <si>
    <t>臺中市太平區樂齡學習中心</t>
  </si>
  <si>
    <t>臺中市潭子區樂齡學習中心</t>
  </si>
  <si>
    <t>臺中市新社區樂齡學習中心</t>
  </si>
  <si>
    <t>臺中市大肚區樂齡學習中心</t>
  </si>
  <si>
    <t>臺中市大雅區樂齡學習中心</t>
  </si>
  <si>
    <t>臺中市東勢區樂齡學習中心</t>
  </si>
  <si>
    <t>臺中市西區樂齡學習中心</t>
  </si>
  <si>
    <t>臺中市中區樂齡學習中心</t>
  </si>
  <si>
    <t>臺中市烏日區樂齡學習中心</t>
  </si>
  <si>
    <t>臺中市后里區樂齡學習中心</t>
  </si>
  <si>
    <t>臺中市大安區樂齡學習中心</t>
  </si>
  <si>
    <t>臺中市外埔區樂齡學習中心</t>
  </si>
  <si>
    <t>臺中市南區樂齡學習中心</t>
  </si>
  <si>
    <t>103年全國樂齡學習中心志工統計調查表
填報縣市: 新竹市東區樂齡學習中心</t>
    <phoneticPr fontId="21" type="noConversion"/>
  </si>
  <si>
    <t>樂齡學習中心鄉鎮名</t>
    <phoneticPr fontId="21" type="noConversion"/>
  </si>
  <si>
    <t>志工人數總計(A)</t>
    <phoneticPr fontId="21" type="noConversion"/>
  </si>
  <si>
    <t>志工年齡人數小計(B)</t>
    <phoneticPr fontId="21" type="noConversion"/>
  </si>
  <si>
    <t>志工領有樂齡教育專業人員證明人數D</t>
    <phoneticPr fontId="21" type="noConversion"/>
  </si>
  <si>
    <t>未達55歲</t>
    <phoneticPr fontId="21" type="noConversion"/>
  </si>
  <si>
    <r>
      <t>55-64</t>
    </r>
    <r>
      <rPr>
        <b/>
        <sz val="14"/>
        <color indexed="8"/>
        <rFont val="標楷體"/>
        <family val="4"/>
        <charset val="136"/>
      </rPr>
      <t>歲</t>
    </r>
    <phoneticPr fontId="21" type="noConversion"/>
  </si>
  <si>
    <r>
      <t>64</t>
    </r>
    <r>
      <rPr>
        <b/>
        <sz val="14"/>
        <color indexed="8"/>
        <rFont val="標楷體"/>
        <family val="4"/>
        <charset val="136"/>
      </rPr>
      <t>歲以上</t>
    </r>
    <phoneticPr fontId="21" type="noConversion"/>
  </si>
  <si>
    <t>性別</t>
    <phoneticPr fontId="21" type="noConversion"/>
  </si>
  <si>
    <t>年齡</t>
    <phoneticPr fontId="21" type="noConversion"/>
  </si>
  <si>
    <t>職業</t>
    <phoneticPr fontId="21" type="noConversion"/>
  </si>
  <si>
    <t>學歷</t>
    <phoneticPr fontId="21" type="noConversion"/>
  </si>
  <si>
    <t>占整體志工比率</t>
    <phoneticPr fontId="21" type="noConversion"/>
  </si>
  <si>
    <t>占志工人數比率</t>
    <phoneticPr fontId="21" type="noConversion"/>
  </si>
  <si>
    <t>合計</t>
    <phoneticPr fontId="21" type="noConversion"/>
  </si>
  <si>
    <t>55-64歲</t>
    <phoneticPr fontId="21" type="noConversion"/>
  </si>
  <si>
    <t>64歲以上</t>
    <phoneticPr fontId="21" type="noConversion"/>
  </si>
  <si>
    <t>軍公教</t>
    <phoneticPr fontId="21" type="noConversion"/>
  </si>
  <si>
    <t>一般勞工</t>
    <phoneticPr fontId="21" type="noConversion"/>
  </si>
  <si>
    <t>家管</t>
    <phoneticPr fontId="21" type="noConversion"/>
  </si>
  <si>
    <t>已退休</t>
    <phoneticPr fontId="21" type="noConversion"/>
  </si>
  <si>
    <t>其他</t>
    <phoneticPr fontId="21" type="noConversion"/>
  </si>
  <si>
    <t>國小</t>
    <phoneticPr fontId="21" type="noConversion"/>
  </si>
  <si>
    <t>國中</t>
    <phoneticPr fontId="21" type="noConversion"/>
  </si>
  <si>
    <t>高中職</t>
    <phoneticPr fontId="21" type="noConversion"/>
  </si>
  <si>
    <t>大專</t>
    <phoneticPr fontId="21" type="noConversion"/>
  </si>
  <si>
    <t>研究所</t>
    <phoneticPr fontId="21" type="noConversion"/>
  </si>
  <si>
    <t>新竹市東區樂齡學習中心</t>
    <phoneticPr fontId="21" type="noConversion"/>
  </si>
  <si>
    <t>新竹市香山區樂齡學習中心</t>
  </si>
  <si>
    <t>新竹市北區樂齡學習中心</t>
    <phoneticPr fontId="21" type="noConversion"/>
  </si>
  <si>
    <t>103年全國樂齡學習中心志工統計調查表
填報縣市:苗栗縣</t>
    <phoneticPr fontId="21" type="noConversion"/>
  </si>
  <si>
    <t>領有志工證人數C</t>
    <phoneticPr fontId="21" type="noConversion"/>
  </si>
  <si>
    <t>苗栗縣樂齡學習示範中心</t>
    <phoneticPr fontId="21" type="noConversion"/>
  </si>
  <si>
    <t>苗栗縣獅潭鄉樂齡學習中心</t>
    <phoneticPr fontId="21" type="noConversion"/>
  </si>
  <si>
    <t>苗栗縣西湖鄉樂齡學習中心</t>
    <phoneticPr fontId="21" type="noConversion"/>
  </si>
  <si>
    <t>苗栗縣公館樂齡學習中心</t>
    <phoneticPr fontId="21" type="noConversion"/>
  </si>
  <si>
    <t>苗栗縣三灣鄉樂齡學習中心</t>
    <phoneticPr fontId="21" type="noConversion"/>
  </si>
  <si>
    <t>苗栗縣苗栗市樂齡學習中心</t>
    <phoneticPr fontId="21" type="noConversion"/>
  </si>
  <si>
    <t>苗栗縣南庄鄉樂齡學習中心</t>
    <phoneticPr fontId="21" type="noConversion"/>
  </si>
  <si>
    <t>苗栗縣銅鑼鄉樂齡學習中心</t>
    <phoneticPr fontId="21" type="noConversion"/>
  </si>
  <si>
    <t>苗栗縣卓蘭鎮樂齡學習中心</t>
    <phoneticPr fontId="21" type="noConversion"/>
  </si>
  <si>
    <t>苗栗縣大湖鄉樂齡學習中心</t>
    <phoneticPr fontId="21" type="noConversion"/>
  </si>
  <si>
    <t>苗栗縣頭屋鄉樂齡學習中心</t>
    <phoneticPr fontId="21" type="noConversion"/>
  </si>
  <si>
    <t>苗栗縣通霄鎮樂齡學習中心</t>
    <phoneticPr fontId="21" type="noConversion"/>
  </si>
  <si>
    <t>苗栗縣後龍鎮樂齡學習中心</t>
    <phoneticPr fontId="21" type="noConversion"/>
  </si>
  <si>
    <t>苗栗縣三義鄉樂齡學習中心</t>
    <phoneticPr fontId="21" type="noConversion"/>
  </si>
  <si>
    <t>苗栗縣造橋鄉樂齡學習中心</t>
    <phoneticPr fontId="21" type="noConversion"/>
  </si>
  <si>
    <t>苗栗縣泰安鄉樂齡學習中心</t>
    <phoneticPr fontId="21" type="noConversion"/>
  </si>
  <si>
    <t>苗栗縣苑裡鎮樂齡學習中心</t>
    <phoneticPr fontId="21" type="noConversion"/>
  </si>
  <si>
    <t>苗栗縣竹南鎮樂齡學習中心</t>
    <phoneticPr fontId="21" type="noConversion"/>
  </si>
  <si>
    <r>
      <t>103年全國樂齡學習中心志工統計調查表
填報縣市:</t>
    </r>
    <r>
      <rPr>
        <u/>
        <sz val="22"/>
        <color indexed="8"/>
        <rFont val="新細明體"/>
        <family val="1"/>
        <charset val="136"/>
      </rPr>
      <t>南投縣</t>
    </r>
    <phoneticPr fontId="21" type="noConversion"/>
  </si>
  <si>
    <t>草屯鎮樂齡學習中心</t>
    <phoneticPr fontId="21" type="noConversion"/>
  </si>
  <si>
    <t>中寮鄉樂齡學習中心</t>
    <phoneticPr fontId="21" type="noConversion"/>
  </si>
  <si>
    <t>水里鄉樂齡學習中心</t>
    <phoneticPr fontId="21" type="noConversion"/>
  </si>
  <si>
    <t>竹山鎮樂齡學習中心</t>
    <phoneticPr fontId="21" type="noConversion"/>
  </si>
  <si>
    <t>集集鎮樂齡學習中心</t>
    <phoneticPr fontId="21" type="noConversion"/>
  </si>
  <si>
    <t>南投市樂齡學習中心</t>
    <phoneticPr fontId="21" type="noConversion"/>
  </si>
  <si>
    <t>埔里鎮樂齡學習中心</t>
    <phoneticPr fontId="21" type="noConversion"/>
  </si>
  <si>
    <t>國姓鄉樂齡學習中心</t>
    <phoneticPr fontId="21" type="noConversion"/>
  </si>
  <si>
    <t>魚池鄉樂齡學習中心</t>
    <phoneticPr fontId="21" type="noConversion"/>
  </si>
  <si>
    <t>鹿谷鄉樂齡學習中心</t>
    <phoneticPr fontId="21" type="noConversion"/>
  </si>
  <si>
    <t>信義鄉樂齡學習中心</t>
    <phoneticPr fontId="21" type="noConversion"/>
  </si>
  <si>
    <t>103年全國樂齡學習中心志工統計調查表
填報縣市:__新竹縣_</t>
    <phoneticPr fontId="3" type="noConversion"/>
  </si>
  <si>
    <t>樂齡學習中心鄉鎮名</t>
    <phoneticPr fontId="3" type="noConversion"/>
  </si>
  <si>
    <t>志工人數總計(A)</t>
    <phoneticPr fontId="3" type="noConversion"/>
  </si>
  <si>
    <t>志工年齡人數小計(B)</t>
    <phoneticPr fontId="3" type="noConversion"/>
  </si>
  <si>
    <t>志工領有樂齡教育專業人員證明人數D</t>
    <phoneticPr fontId="3" type="noConversion"/>
  </si>
  <si>
    <t>未達55歲</t>
    <phoneticPr fontId="3" type="noConversion"/>
  </si>
  <si>
    <r>
      <t>55-64</t>
    </r>
    <r>
      <rPr>
        <b/>
        <sz val="14"/>
        <color rgb="FF000000"/>
        <rFont val="標楷體"/>
        <family val="4"/>
        <charset val="136"/>
      </rPr>
      <t>歲</t>
    </r>
    <phoneticPr fontId="3" type="noConversion"/>
  </si>
  <si>
    <r>
      <t>64</t>
    </r>
    <r>
      <rPr>
        <b/>
        <sz val="14"/>
        <color rgb="FF000000"/>
        <rFont val="標楷體"/>
        <family val="4"/>
        <charset val="136"/>
      </rPr>
      <t>歲以上</t>
    </r>
    <phoneticPr fontId="3" type="noConversion"/>
  </si>
  <si>
    <t>性別</t>
    <phoneticPr fontId="3" type="noConversion"/>
  </si>
  <si>
    <t>年齡</t>
    <phoneticPr fontId="3" type="noConversion"/>
  </si>
  <si>
    <t>職業</t>
    <phoneticPr fontId="3" type="noConversion"/>
  </si>
  <si>
    <t>學歷</t>
    <phoneticPr fontId="3" type="noConversion"/>
  </si>
  <si>
    <t>占整體志工比率</t>
    <phoneticPr fontId="3" type="noConversion"/>
  </si>
  <si>
    <t>占志工人數比率</t>
    <phoneticPr fontId="3" type="noConversion"/>
  </si>
  <si>
    <t>合計</t>
    <phoneticPr fontId="3" type="noConversion"/>
  </si>
  <si>
    <t>55-64歲</t>
    <phoneticPr fontId="3" type="noConversion"/>
  </si>
  <si>
    <t>64歲以上</t>
    <phoneticPr fontId="3" type="noConversion"/>
  </si>
  <si>
    <t>軍公教</t>
    <phoneticPr fontId="3" type="noConversion"/>
  </si>
  <si>
    <t>一般勞工</t>
    <phoneticPr fontId="3" type="noConversion"/>
  </si>
  <si>
    <t>家管</t>
    <phoneticPr fontId="3" type="noConversion"/>
  </si>
  <si>
    <t>已退休</t>
    <phoneticPr fontId="3" type="noConversion"/>
  </si>
  <si>
    <t>其他</t>
    <phoneticPr fontId="3" type="noConversion"/>
  </si>
  <si>
    <t>國小</t>
    <phoneticPr fontId="3" type="noConversion"/>
  </si>
  <si>
    <t>國中</t>
    <phoneticPr fontId="3" type="noConversion"/>
  </si>
  <si>
    <t>高中職</t>
    <phoneticPr fontId="3" type="noConversion"/>
  </si>
  <si>
    <t>大專</t>
    <phoneticPr fontId="3" type="noConversion"/>
  </si>
  <si>
    <t>研究所</t>
    <phoneticPr fontId="3" type="noConversion"/>
  </si>
  <si>
    <t>新竹縣樂齡學習示範中心</t>
    <phoneticPr fontId="3" type="noConversion"/>
  </si>
  <si>
    <t>湖口樂齡學習中心</t>
    <phoneticPr fontId="3" type="noConversion"/>
  </si>
  <si>
    <r>
      <t>1(</t>
    </r>
    <r>
      <rPr>
        <sz val="14"/>
        <color theme="1"/>
        <rFont val="細明體"/>
        <family val="3"/>
        <charset val="136"/>
      </rPr>
      <t>村長</t>
    </r>
    <r>
      <rPr>
        <sz val="14"/>
        <color theme="1"/>
        <rFont val="Times New Roman"/>
        <family val="1"/>
      </rPr>
      <t>)</t>
    </r>
    <phoneticPr fontId="3" type="noConversion"/>
  </si>
  <si>
    <t>竹東鎮樂齡學習中心</t>
    <phoneticPr fontId="3" type="noConversion"/>
  </si>
  <si>
    <r>
      <t>15(</t>
    </r>
    <r>
      <rPr>
        <sz val="14"/>
        <color theme="1"/>
        <rFont val="細明體"/>
        <family val="3"/>
        <charset val="136"/>
      </rPr>
      <t>家管</t>
    </r>
    <r>
      <rPr>
        <sz val="14"/>
        <color theme="1"/>
        <rFont val="Times New Roman"/>
        <family val="1"/>
      </rPr>
      <t>)</t>
    </r>
    <phoneticPr fontId="3" type="noConversion"/>
  </si>
  <si>
    <t>新埔鎮樂齡學習中心</t>
    <phoneticPr fontId="3" type="noConversion"/>
  </si>
  <si>
    <r>
      <t>1(</t>
    </r>
    <r>
      <rPr>
        <sz val="14"/>
        <color theme="1"/>
        <rFont val="細明體"/>
        <family val="3"/>
        <charset val="136"/>
      </rPr>
      <t>美容師</t>
    </r>
    <r>
      <rPr>
        <sz val="14"/>
        <color theme="1"/>
        <rFont val="Times New Roman"/>
        <family val="1"/>
      </rPr>
      <t>)</t>
    </r>
    <phoneticPr fontId="3" type="noConversion"/>
  </si>
  <si>
    <t>峨眉鄉樂齡學習中心</t>
    <phoneticPr fontId="3" type="noConversion"/>
  </si>
  <si>
    <t>新豐鄉樂齡學習中心</t>
    <phoneticPr fontId="3" type="noConversion"/>
  </si>
  <si>
    <t>寶山鄉樂齡學習中心</t>
    <phoneticPr fontId="3" type="noConversion"/>
  </si>
  <si>
    <t>芎林鄉樂齡學習中心</t>
    <phoneticPr fontId="3" type="noConversion"/>
  </si>
  <si>
    <t>北埔鄉樂齡學習中心</t>
    <phoneticPr fontId="3" type="noConversion"/>
  </si>
  <si>
    <t>橫山鄉樂齡學習中心</t>
    <phoneticPr fontId="3" type="noConversion"/>
  </si>
  <si>
    <t>尖石鄉樂齡學習中心</t>
    <phoneticPr fontId="3" type="noConversion"/>
  </si>
  <si>
    <t>五峰鄉樂齡學習中心</t>
    <phoneticPr fontId="3" type="noConversion"/>
  </si>
  <si>
    <t>關西鎮樂齡學習中心</t>
    <phoneticPr fontId="3" type="noConversion"/>
  </si>
  <si>
    <r>
      <t>103年全國樂齡學習中心志工統計調查表
填報縣市:</t>
    </r>
    <r>
      <rPr>
        <u/>
        <sz val="22"/>
        <color theme="1"/>
        <rFont val="新細明體"/>
        <family val="1"/>
        <charset val="136"/>
        <scheme val="minor"/>
      </rPr>
      <t>屏東縣</t>
    </r>
    <phoneticPr fontId="3" type="noConversion"/>
  </si>
  <si>
    <t>樂齡學習中心鄉鎮名</t>
    <phoneticPr fontId="3" type="noConversion"/>
  </si>
  <si>
    <t>志工人數總計(A)</t>
    <phoneticPr fontId="3" type="noConversion"/>
  </si>
  <si>
    <t>志工年齡人數小計(B)</t>
    <phoneticPr fontId="3" type="noConversion"/>
  </si>
  <si>
    <t>志工領有樂齡教育專業人員證明人數D</t>
    <phoneticPr fontId="3" type="noConversion"/>
  </si>
  <si>
    <t>未達55歲</t>
    <phoneticPr fontId="3" type="noConversion"/>
  </si>
  <si>
    <r>
      <t>55-64</t>
    </r>
    <r>
      <rPr>
        <b/>
        <sz val="14"/>
        <color rgb="FF000000"/>
        <rFont val="標楷體"/>
        <family val="4"/>
        <charset val="136"/>
      </rPr>
      <t>歲</t>
    </r>
    <phoneticPr fontId="3" type="noConversion"/>
  </si>
  <si>
    <r>
      <t>64</t>
    </r>
    <r>
      <rPr>
        <b/>
        <sz val="14"/>
        <color rgb="FF000000"/>
        <rFont val="標楷體"/>
        <family val="4"/>
        <charset val="136"/>
      </rPr>
      <t>歲以上</t>
    </r>
    <phoneticPr fontId="3" type="noConversion"/>
  </si>
  <si>
    <t>性別</t>
    <phoneticPr fontId="3" type="noConversion"/>
  </si>
  <si>
    <t>年齡</t>
    <phoneticPr fontId="3" type="noConversion"/>
  </si>
  <si>
    <t>職業</t>
    <phoneticPr fontId="3" type="noConversion"/>
  </si>
  <si>
    <t>學歷</t>
    <phoneticPr fontId="3" type="noConversion"/>
  </si>
  <si>
    <t>占整體志工比率</t>
    <phoneticPr fontId="3" type="noConversion"/>
  </si>
  <si>
    <t>占志工人數比率</t>
    <phoneticPr fontId="3" type="noConversion"/>
  </si>
  <si>
    <t>合計</t>
    <phoneticPr fontId="3" type="noConversion"/>
  </si>
  <si>
    <t>55-64歲</t>
    <phoneticPr fontId="3" type="noConversion"/>
  </si>
  <si>
    <t>64歲以上</t>
    <phoneticPr fontId="3" type="noConversion"/>
  </si>
  <si>
    <t>軍公教</t>
    <phoneticPr fontId="3" type="noConversion"/>
  </si>
  <si>
    <t>一般勞工</t>
    <phoneticPr fontId="3" type="noConversion"/>
  </si>
  <si>
    <t>家管</t>
    <phoneticPr fontId="3" type="noConversion"/>
  </si>
  <si>
    <t>已退休</t>
    <phoneticPr fontId="3" type="noConversion"/>
  </si>
  <si>
    <t>其他</t>
    <phoneticPr fontId="3" type="noConversion"/>
  </si>
  <si>
    <t>國小</t>
    <phoneticPr fontId="3" type="noConversion"/>
  </si>
  <si>
    <t>國中</t>
    <phoneticPr fontId="3" type="noConversion"/>
  </si>
  <si>
    <t>高中職</t>
    <phoneticPr fontId="3" type="noConversion"/>
  </si>
  <si>
    <t>大專</t>
    <phoneticPr fontId="3" type="noConversion"/>
  </si>
  <si>
    <t>研究所</t>
    <phoneticPr fontId="3" type="noConversion"/>
  </si>
  <si>
    <t>屏東縣示範中心</t>
    <phoneticPr fontId="3" type="noConversion"/>
  </si>
  <si>
    <t>里港鄉</t>
    <phoneticPr fontId="3" type="noConversion"/>
  </si>
  <si>
    <t>麟洛鄉</t>
    <phoneticPr fontId="3" type="noConversion"/>
  </si>
  <si>
    <t>瑪家鄉</t>
    <phoneticPr fontId="3" type="noConversion"/>
  </si>
  <si>
    <t>九如鄉</t>
  </si>
  <si>
    <t>長治鄉</t>
  </si>
  <si>
    <t>東港鎮</t>
  </si>
  <si>
    <t>崁頂鄉</t>
    <phoneticPr fontId="3" type="noConversion"/>
  </si>
  <si>
    <t>內埔鄉</t>
    <phoneticPr fontId="3" type="noConversion"/>
  </si>
  <si>
    <t>佳冬鄉</t>
  </si>
  <si>
    <t>萬丹鄉</t>
    <phoneticPr fontId="3" type="noConversion"/>
  </si>
  <si>
    <t>枋山鄉</t>
    <phoneticPr fontId="3" type="noConversion"/>
  </si>
  <si>
    <t>枋寮鄉</t>
    <phoneticPr fontId="3" type="noConversion"/>
  </si>
  <si>
    <t>牡丹鄉</t>
    <phoneticPr fontId="3" type="noConversion"/>
  </si>
  <si>
    <t>鹽埔鄉</t>
    <phoneticPr fontId="3" type="noConversion"/>
  </si>
  <si>
    <t>新埤鄉</t>
    <phoneticPr fontId="3" type="noConversion"/>
  </si>
  <si>
    <t>高樹鄉</t>
    <phoneticPr fontId="3" type="noConversion"/>
  </si>
  <si>
    <t>滿州鄉</t>
    <phoneticPr fontId="3" type="noConversion"/>
  </si>
  <si>
    <t>竹田鄉</t>
    <phoneticPr fontId="3" type="noConversion"/>
  </si>
  <si>
    <t>潮州鎮</t>
  </si>
  <si>
    <t>恆春鎮</t>
  </si>
  <si>
    <t>屏東市</t>
    <phoneticPr fontId="3" type="noConversion"/>
  </si>
  <si>
    <t>獅子鄉</t>
    <phoneticPr fontId="3" type="noConversion"/>
  </si>
  <si>
    <t>三地門鄉</t>
    <phoneticPr fontId="3" type="noConversion"/>
  </si>
  <si>
    <t>泰武鄉</t>
    <phoneticPr fontId="3" type="noConversion"/>
  </si>
  <si>
    <t>南州鄉</t>
    <phoneticPr fontId="3" type="noConversion"/>
  </si>
  <si>
    <t>琉球鄉</t>
    <phoneticPr fontId="3" type="noConversion"/>
  </si>
  <si>
    <t>車城鄉</t>
  </si>
  <si>
    <t>總計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</si>
</sst>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[$-404]General"/>
    <numFmt numFmtId="178" formatCode="[$-404]0%"/>
    <numFmt numFmtId="179" formatCode="[$NT$-404]#,##0.00;[Red]&quot;-&quot;[$NT$-404]#,##0.00"/>
  </numFmts>
  <fonts count="8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rgb="FF000000"/>
      <name val="標楷體"/>
      <family val="4"/>
      <charset val="136"/>
    </font>
    <font>
      <b/>
      <sz val="14"/>
      <color rgb="FF000000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  <font>
      <b/>
      <sz val="14"/>
      <color rgb="FF000000"/>
      <name val="細明體"/>
      <family val="3"/>
      <charset val="136"/>
    </font>
    <font>
      <b/>
      <sz val="14"/>
      <color rgb="FF000000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sz val="14"/>
      <color indexed="8"/>
      <name val="標楷體"/>
      <family val="4"/>
      <charset val="136"/>
    </font>
    <font>
      <sz val="22"/>
      <color theme="1"/>
      <name val="新細明體"/>
      <family val="2"/>
      <charset val="136"/>
      <scheme val="minor"/>
    </font>
    <font>
      <sz val="22"/>
      <color theme="1"/>
      <name val="新細明體"/>
      <family val="1"/>
      <charset val="136"/>
      <scheme val="minor"/>
    </font>
    <font>
      <sz val="2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4"/>
      <color indexed="8"/>
      <name val="細明體"/>
      <family val="3"/>
      <charset val="136"/>
    </font>
    <font>
      <b/>
      <sz val="14"/>
      <color indexed="8"/>
      <name val="標楷體"/>
      <family val="4"/>
      <charset val="136"/>
    </font>
    <font>
      <b/>
      <sz val="14"/>
      <color indexed="8"/>
      <name val="新細明體"/>
      <family val="1"/>
      <charset val="136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2"/>
      <color theme="1"/>
      <name val="細明體"/>
      <family val="3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rgb="FF000000"/>
      <name val="細明體"/>
      <family val="3"/>
      <charset val="136"/>
    </font>
    <font>
      <b/>
      <sz val="12"/>
      <color rgb="FF000000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indexed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26"/>
      <color indexed="8"/>
      <name val="新細明體"/>
      <family val="1"/>
      <charset val="136"/>
    </font>
    <font>
      <b/>
      <u/>
      <sz val="26"/>
      <color indexed="8"/>
      <name val="新細明體"/>
      <family val="1"/>
      <charset val="136"/>
    </font>
    <font>
      <b/>
      <sz val="18"/>
      <color indexed="8"/>
      <name val="Microsoft JhengHei UI"/>
      <family val="2"/>
      <charset val="136"/>
    </font>
    <font>
      <sz val="18"/>
      <color indexed="8"/>
      <name val="Microsoft JhengHei UI"/>
      <family val="2"/>
      <charset val="136"/>
    </font>
    <font>
      <b/>
      <sz val="18"/>
      <color indexed="8"/>
      <name val="新細明體"/>
      <family val="1"/>
      <charset val="136"/>
    </font>
    <font>
      <b/>
      <sz val="18"/>
      <color indexed="8"/>
      <name val="Times New Roman"/>
      <family val="1"/>
    </font>
    <font>
      <sz val="18"/>
      <color indexed="8"/>
      <name val="Times New Roman"/>
      <family val="1"/>
    </font>
    <font>
      <b/>
      <sz val="18"/>
      <color indexed="10"/>
      <name val="新細明體"/>
      <family val="1"/>
      <charset val="136"/>
    </font>
    <font>
      <b/>
      <sz val="22"/>
      <color theme="1"/>
      <name val="新細明體"/>
      <family val="1"/>
      <charset val="136"/>
      <scheme val="minor"/>
    </font>
    <font>
      <sz val="10"/>
      <name val="Arial"/>
      <family val="2"/>
    </font>
    <font>
      <sz val="22"/>
      <color rgb="FF000000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rgb="FF000000"/>
      <name val="新細明體"/>
      <family val="1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6"/>
      <color indexed="8"/>
      <name val="Times New Roman"/>
      <family val="1"/>
    </font>
    <font>
      <b/>
      <sz val="16"/>
      <color indexed="8"/>
      <name val="標楷體"/>
      <family val="4"/>
      <charset val="136"/>
    </font>
    <font>
      <sz val="16"/>
      <color indexed="8"/>
      <name val="新細明體"/>
      <family val="1"/>
      <charset val="136"/>
    </font>
    <font>
      <u/>
      <sz val="22"/>
      <color theme="1"/>
      <name val="新細明體"/>
      <family val="1"/>
      <charset val="136"/>
      <scheme val="minor"/>
    </font>
    <font>
      <sz val="22"/>
      <name val="新細明體"/>
      <family val="1"/>
      <charset val="136"/>
    </font>
    <font>
      <u/>
      <sz val="22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u/>
      <sz val="2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i/>
      <sz val="16"/>
      <color theme="1"/>
      <name val="Albany AMT"/>
      <family val="1"/>
    </font>
    <font>
      <b/>
      <i/>
      <u/>
      <sz val="12"/>
      <color theme="1"/>
      <name val="Albany AMT"/>
      <family val="1"/>
    </font>
    <font>
      <u/>
      <sz val="22"/>
      <color indexed="8"/>
      <name val="新細明體"/>
      <family val="1"/>
      <charset val="136"/>
    </font>
    <font>
      <sz val="14"/>
      <color theme="1"/>
      <name val="細明體"/>
      <family val="3"/>
      <charset val="136"/>
    </font>
    <font>
      <sz val="18"/>
      <color rgb="FFFF0000"/>
      <name val="新細明體"/>
      <family val="2"/>
      <charset val="136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  <fill>
      <patternFill patternType="solid">
        <fgColor theme="9" tint="0.39997558519241921"/>
        <bgColor rgb="FFCC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DEEAF6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E1F2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0" fillId="0" borderId="0"/>
    <xf numFmtId="0" fontId="4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177" fontId="83" fillId="0" borderId="0">
      <alignment vertical="center"/>
    </xf>
    <xf numFmtId="178" fontId="83" fillId="0" borderId="0">
      <alignment vertical="center"/>
    </xf>
    <xf numFmtId="0" fontId="84" fillId="0" borderId="0">
      <alignment horizontal="center" vertical="center"/>
    </xf>
    <xf numFmtId="0" fontId="84" fillId="0" borderId="0">
      <alignment horizontal="center" vertical="center" textRotation="90"/>
    </xf>
    <xf numFmtId="0" fontId="85" fillId="0" borderId="0">
      <alignment vertical="center"/>
    </xf>
    <xf numFmtId="179" fontId="85" fillId="0" borderId="0">
      <alignment vertical="center"/>
    </xf>
    <xf numFmtId="178" fontId="83" fillId="0" borderId="0">
      <alignment vertical="center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3">
    <xf numFmtId="0" fontId="0" fillId="0" borderId="0" xfId="0">
      <alignment vertical="center"/>
    </xf>
    <xf numFmtId="0" fontId="5" fillId="0" borderId="0" xfId="0" applyFont="1">
      <alignment vertical="center"/>
    </xf>
    <xf numFmtId="0" fontId="11" fillId="5" borderId="5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center" wrapText="1"/>
    </xf>
    <xf numFmtId="9" fontId="12" fillId="5" borderId="54" xfId="1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3" borderId="6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5" borderId="62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3" borderId="62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3" borderId="62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/>
    </xf>
    <xf numFmtId="0" fontId="12" fillId="8" borderId="55" xfId="0" applyFont="1" applyFill="1" applyBorder="1" applyAlignment="1">
      <alignment horizontal="center" vertical="center" wrapText="1"/>
    </xf>
    <xf numFmtId="0" fontId="12" fillId="8" borderId="56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54" xfId="0" applyFont="1" applyFill="1" applyBorder="1" applyAlignment="1">
      <alignment horizontal="center" vertical="center" wrapText="1"/>
    </xf>
    <xf numFmtId="0" fontId="12" fillId="8" borderId="58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59" xfId="0" applyFont="1" applyFill="1" applyBorder="1" applyAlignment="1">
      <alignment horizontal="center" vertical="center" wrapText="1"/>
    </xf>
    <xf numFmtId="9" fontId="12" fillId="8" borderId="60" xfId="1" applyFont="1" applyFill="1" applyBorder="1" applyAlignment="1">
      <alignment horizontal="center" vertical="center"/>
    </xf>
    <xf numFmtId="0" fontId="12" fillId="8" borderId="63" xfId="0" applyFont="1" applyFill="1" applyBorder="1" applyAlignment="1">
      <alignment horizontal="center" vertical="center" wrapText="1"/>
    </xf>
    <xf numFmtId="9" fontId="12" fillId="8" borderId="64" xfId="1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1" fillId="5" borderId="52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17" fillId="7" borderId="52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12" borderId="18" xfId="0" applyFont="1" applyFill="1" applyBorder="1" applyAlignment="1">
      <alignment horizontal="center" vertical="center" wrapText="1"/>
    </xf>
    <xf numFmtId="0" fontId="16" fillId="12" borderId="19" xfId="0" applyFont="1" applyFill="1" applyBorder="1" applyAlignment="1">
      <alignment horizontal="center" vertical="center" wrapText="1"/>
    </xf>
    <xf numFmtId="0" fontId="16" fillId="12" borderId="20" xfId="0" applyFont="1" applyFill="1" applyBorder="1" applyAlignment="1">
      <alignment horizontal="center" vertical="center" wrapText="1"/>
    </xf>
    <xf numFmtId="0" fontId="16" fillId="9" borderId="53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7" borderId="53" xfId="0" applyFont="1" applyFill="1" applyBorder="1" applyAlignment="1">
      <alignment horizontal="center" vertical="center" wrapText="1"/>
    </xf>
    <xf numFmtId="9" fontId="16" fillId="7" borderId="54" xfId="2" applyFont="1" applyFill="1" applyBorder="1" applyAlignment="1">
      <alignment horizontal="center" vertical="center"/>
    </xf>
    <xf numFmtId="0" fontId="16" fillId="10" borderId="55" xfId="0" applyFont="1" applyFill="1" applyBorder="1" applyAlignment="1">
      <alignment horizontal="center" vertical="center" wrapText="1"/>
    </xf>
    <xf numFmtId="0" fontId="16" fillId="10" borderId="56" xfId="0" applyFont="1" applyFill="1" applyBorder="1" applyAlignment="1">
      <alignment horizontal="center" vertical="center" wrapText="1"/>
    </xf>
    <xf numFmtId="0" fontId="16" fillId="9" borderId="57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54" xfId="0" applyFont="1" applyFill="1" applyBorder="1" applyAlignment="1">
      <alignment horizontal="center" vertical="center" wrapText="1"/>
    </xf>
    <xf numFmtId="0" fontId="16" fillId="10" borderId="58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59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 wrapText="1"/>
    </xf>
    <xf numFmtId="9" fontId="16" fillId="10" borderId="60" xfId="2" applyFont="1" applyFill="1" applyBorder="1" applyAlignment="1">
      <alignment horizontal="center" vertical="center"/>
    </xf>
    <xf numFmtId="0" fontId="17" fillId="7" borderId="52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center" vertical="center" wrapText="1"/>
    </xf>
    <xf numFmtId="0" fontId="27" fillId="7" borderId="42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1" xfId="0" applyFont="1" applyFill="1" applyBorder="1" applyAlignment="1">
      <alignment horizontal="center" vertical="center" wrapText="1"/>
    </xf>
    <xf numFmtId="0" fontId="28" fillId="12" borderId="51" xfId="0" applyFont="1" applyFill="1" applyBorder="1" applyAlignment="1">
      <alignment horizontal="center" vertical="center" wrapText="1"/>
    </xf>
    <xf numFmtId="0" fontId="27" fillId="9" borderId="51" xfId="0" applyFont="1" applyFill="1" applyBorder="1" applyAlignment="1">
      <alignment horizontal="center" vertical="center" wrapText="1"/>
    </xf>
    <xf numFmtId="0" fontId="27" fillId="9" borderId="31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9" borderId="51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13" fillId="5" borderId="53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8" borderId="55" xfId="0" applyFont="1" applyFill="1" applyBorder="1" applyAlignment="1">
      <alignment horizontal="center" vertical="center" wrapText="1"/>
    </xf>
    <xf numFmtId="0" fontId="13" fillId="8" borderId="56" xfId="0" applyFont="1" applyFill="1" applyBorder="1" applyAlignment="1">
      <alignment horizontal="center" vertical="center" wrapText="1"/>
    </xf>
    <xf numFmtId="0" fontId="13" fillId="3" borderId="57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54" xfId="0" applyFont="1" applyFill="1" applyBorder="1" applyAlignment="1">
      <alignment horizontal="center" vertical="center" wrapText="1"/>
    </xf>
    <xf numFmtId="0" fontId="13" fillId="8" borderId="58" xfId="0" applyFont="1" applyFill="1" applyBorder="1" applyAlignment="1">
      <alignment horizontal="center" vertical="center" wrapText="1"/>
    </xf>
    <xf numFmtId="0" fontId="13" fillId="8" borderId="5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5" borderId="68" xfId="0" applyFont="1" applyFill="1" applyBorder="1" applyAlignment="1">
      <alignment horizontal="center" vertical="center" wrapText="1"/>
    </xf>
    <xf numFmtId="0" fontId="32" fillId="5" borderId="56" xfId="0" applyFont="1" applyFill="1" applyBorder="1" applyAlignment="1">
      <alignment horizontal="center" vertical="center" wrapText="1"/>
    </xf>
    <xf numFmtId="0" fontId="32" fillId="5" borderId="57" xfId="0" applyFont="1" applyFill="1" applyBorder="1" applyAlignment="1">
      <alignment horizontal="center" vertical="center" wrapText="1"/>
    </xf>
    <xf numFmtId="0" fontId="32" fillId="4" borderId="55" xfId="0" applyFont="1" applyFill="1" applyBorder="1" applyAlignment="1">
      <alignment horizontal="center" vertical="center" wrapText="1"/>
    </xf>
    <xf numFmtId="0" fontId="32" fillId="4" borderId="56" xfId="0" applyFont="1" applyFill="1" applyBorder="1" applyAlignment="1">
      <alignment horizontal="center" vertical="center" wrapText="1"/>
    </xf>
    <xf numFmtId="0" fontId="32" fillId="4" borderId="57" xfId="0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horizontal="center" vertical="center" wrapText="1"/>
    </xf>
    <xf numFmtId="0" fontId="32" fillId="3" borderId="56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2" borderId="51" xfId="0" applyFont="1" applyFill="1" applyBorder="1" applyAlignment="1">
      <alignment horizontal="center" vertical="center" wrapText="1"/>
    </xf>
    <xf numFmtId="0" fontId="32" fillId="2" borderId="31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13" borderId="18" xfId="0" applyFont="1" applyFill="1" applyBorder="1" applyAlignment="1">
      <alignment horizontal="center" vertical="center" wrapText="1"/>
    </xf>
    <xf numFmtId="0" fontId="12" fillId="13" borderId="19" xfId="0" applyFont="1" applyFill="1" applyBorder="1" applyAlignment="1">
      <alignment horizontal="center" vertical="center" wrapText="1"/>
    </xf>
    <xf numFmtId="0" fontId="12" fillId="13" borderId="59" xfId="0" applyFont="1" applyFill="1" applyBorder="1" applyAlignment="1">
      <alignment horizontal="center" vertical="center" wrapText="1"/>
    </xf>
    <xf numFmtId="0" fontId="12" fillId="13" borderId="63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 wrapText="1"/>
    </xf>
    <xf numFmtId="0" fontId="40" fillId="3" borderId="19" xfId="0" applyFont="1" applyFill="1" applyBorder="1" applyAlignment="1">
      <alignment horizontal="center" vertical="center" wrapText="1"/>
    </xf>
    <xf numFmtId="0" fontId="41" fillId="5" borderId="19" xfId="0" applyFont="1" applyFill="1" applyBorder="1" applyAlignment="1">
      <alignment horizontal="center" vertical="center" wrapText="1"/>
    </xf>
    <xf numFmtId="0" fontId="42" fillId="3" borderId="19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4" fillId="5" borderId="19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/>
    </xf>
    <xf numFmtId="0" fontId="42" fillId="5" borderId="19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0" fillId="5" borderId="1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49" fontId="4" fillId="15" borderId="76" xfId="0" applyNumberFormat="1" applyFont="1" applyFill="1" applyBorder="1" applyAlignment="1">
      <alignment horizontal="center" vertical="center" wrapText="1"/>
    </xf>
    <xf numFmtId="0" fontId="4" fillId="15" borderId="77" xfId="0" applyFont="1" applyFill="1" applyBorder="1" applyAlignment="1">
      <alignment horizontal="center" vertical="center" wrapText="1"/>
    </xf>
    <xf numFmtId="0" fontId="4" fillId="15" borderId="19" xfId="0" applyFont="1" applyFill="1" applyBorder="1" applyAlignment="1">
      <alignment horizontal="center" vertical="center" wrapText="1"/>
    </xf>
    <xf numFmtId="0" fontId="4" fillId="15" borderId="78" xfId="0" applyFont="1" applyFill="1" applyBorder="1" applyAlignment="1">
      <alignment horizontal="center" vertical="center" wrapText="1"/>
    </xf>
    <xf numFmtId="0" fontId="4" fillId="12" borderId="77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4" fillId="12" borderId="78" xfId="0" applyFont="1" applyFill="1" applyBorder="1" applyAlignment="1">
      <alignment horizontal="center" vertical="center" wrapText="1"/>
    </xf>
    <xf numFmtId="0" fontId="4" fillId="9" borderId="77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78" xfId="0" applyFont="1" applyFill="1" applyBorder="1" applyAlignment="1">
      <alignment horizontal="center" vertical="center" wrapText="1"/>
    </xf>
    <xf numFmtId="9" fontId="4" fillId="15" borderId="78" xfId="2" applyFont="1" applyFill="1" applyBorder="1" applyAlignment="1">
      <alignment horizontal="center" vertical="center"/>
    </xf>
    <xf numFmtId="0" fontId="4" fillId="16" borderId="62" xfId="0" applyFont="1" applyFill="1" applyBorder="1" applyAlignment="1">
      <alignment horizontal="center" vertical="center" wrapText="1"/>
    </xf>
    <xf numFmtId="0" fontId="4" fillId="16" borderId="19" xfId="0" applyFont="1" applyFill="1" applyBorder="1" applyAlignment="1">
      <alignment horizontal="center" vertical="center" wrapText="1"/>
    </xf>
    <xf numFmtId="9" fontId="4" fillId="16" borderId="78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15" borderId="76" xfId="0" applyFont="1" applyFill="1" applyBorder="1" applyAlignment="1">
      <alignment horizontal="center" vertical="center"/>
    </xf>
    <xf numFmtId="0" fontId="4" fillId="15" borderId="76" xfId="0" applyFont="1" applyFill="1" applyBorder="1" applyAlignment="1">
      <alignment horizontal="center" vertical="center" wrapText="1"/>
    </xf>
    <xf numFmtId="0" fontId="47" fillId="15" borderId="77" xfId="0" applyFont="1" applyFill="1" applyBorder="1" applyAlignment="1">
      <alignment horizontal="center" vertical="center" wrapText="1"/>
    </xf>
    <xf numFmtId="0" fontId="47" fillId="15" borderId="19" xfId="0" applyFont="1" applyFill="1" applyBorder="1" applyAlignment="1">
      <alignment horizontal="center" vertical="center" wrapText="1"/>
    </xf>
    <xf numFmtId="0" fontId="47" fillId="15" borderId="78" xfId="0" applyFont="1" applyFill="1" applyBorder="1" applyAlignment="1">
      <alignment horizontal="center" vertical="center" wrapText="1"/>
    </xf>
    <xf numFmtId="0" fontId="47" fillId="12" borderId="77" xfId="0" applyFont="1" applyFill="1" applyBorder="1" applyAlignment="1">
      <alignment horizontal="center" vertical="center" wrapText="1"/>
    </xf>
    <xf numFmtId="0" fontId="47" fillId="12" borderId="19" xfId="0" applyFont="1" applyFill="1" applyBorder="1" applyAlignment="1">
      <alignment horizontal="center" vertical="center" wrapText="1"/>
    </xf>
    <xf numFmtId="0" fontId="47" fillId="12" borderId="78" xfId="0" applyFont="1" applyFill="1" applyBorder="1" applyAlignment="1">
      <alignment horizontal="center" vertical="center" wrapText="1"/>
    </xf>
    <xf numFmtId="0" fontId="47" fillId="9" borderId="77" xfId="0" applyFont="1" applyFill="1" applyBorder="1" applyAlignment="1">
      <alignment horizontal="center" vertical="center" wrapText="1"/>
    </xf>
    <xf numFmtId="0" fontId="47" fillId="9" borderId="19" xfId="0" applyFont="1" applyFill="1" applyBorder="1" applyAlignment="1">
      <alignment horizontal="center" vertical="center" wrapText="1"/>
    </xf>
    <xf numFmtId="0" fontId="47" fillId="9" borderId="78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8" fillId="0" borderId="0" xfId="0" applyFont="1">
      <alignment vertical="center"/>
    </xf>
    <xf numFmtId="0" fontId="12" fillId="8" borderId="1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5" borderId="19" xfId="0" applyFont="1" applyFill="1" applyBorder="1" applyAlignment="1">
      <alignment horizontal="center" vertical="center"/>
    </xf>
    <xf numFmtId="9" fontId="12" fillId="5" borderId="19" xfId="1" applyFont="1" applyFill="1" applyBorder="1" applyAlignment="1">
      <alignment horizontal="center" vertical="center"/>
    </xf>
    <xf numFmtId="9" fontId="12" fillId="8" borderId="19" xfId="1" applyFont="1" applyFill="1" applyBorder="1" applyAlignment="1">
      <alignment horizontal="center" vertical="center"/>
    </xf>
    <xf numFmtId="0" fontId="11" fillId="17" borderId="19" xfId="0" applyFont="1" applyFill="1" applyBorder="1" applyAlignment="1">
      <alignment horizontal="center" vertical="center"/>
    </xf>
    <xf numFmtId="0" fontId="48" fillId="17" borderId="19" xfId="0" applyFont="1" applyFill="1" applyBorder="1" applyAlignment="1">
      <alignment horizontal="center" vertical="center"/>
    </xf>
    <xf numFmtId="9" fontId="12" fillId="17" borderId="19" xfId="1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 wrapText="1"/>
    </xf>
    <xf numFmtId="0" fontId="12" fillId="6" borderId="59" xfId="0" applyFont="1" applyFill="1" applyBorder="1" applyAlignment="1">
      <alignment horizontal="center" vertical="center" wrapText="1"/>
    </xf>
    <xf numFmtId="0" fontId="13" fillId="3" borderId="7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 wrapText="1"/>
    </xf>
    <xf numFmtId="0" fontId="13" fillId="3" borderId="77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12" fillId="3" borderId="78" xfId="0" applyFont="1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9" fontId="48" fillId="0" borderId="0" xfId="1" applyFont="1">
      <alignment vertical="center"/>
    </xf>
    <xf numFmtId="9" fontId="5" fillId="0" borderId="0" xfId="1" applyFont="1" applyAlignment="1">
      <alignment horizontal="center" vertical="center"/>
    </xf>
    <xf numFmtId="9" fontId="5" fillId="0" borderId="0" xfId="1" applyFont="1">
      <alignment vertical="center"/>
    </xf>
    <xf numFmtId="9" fontId="41" fillId="14" borderId="19" xfId="0" applyNumberFormat="1" applyFont="1" applyFill="1" applyBorder="1" applyAlignment="1">
      <alignment horizontal="center" vertical="center" wrapText="1"/>
    </xf>
    <xf numFmtId="9" fontId="40" fillId="14" borderId="19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>
      <alignment vertical="center"/>
    </xf>
    <xf numFmtId="0" fontId="12" fillId="5" borderId="0" xfId="0" applyFont="1" applyFill="1" applyBorder="1" applyAlignment="1">
      <alignment horizontal="center" vertical="center" wrapText="1"/>
    </xf>
    <xf numFmtId="0" fontId="16" fillId="9" borderId="59" xfId="0" applyFont="1" applyFill="1" applyBorder="1" applyAlignment="1">
      <alignment horizontal="center" vertical="center" wrapText="1"/>
    </xf>
    <xf numFmtId="0" fontId="4" fillId="15" borderId="80" xfId="0" applyFont="1" applyFill="1" applyBorder="1" applyAlignment="1">
      <alignment horizontal="center" vertical="center" wrapText="1"/>
    </xf>
    <xf numFmtId="0" fontId="47" fillId="15" borderId="81" xfId="0" applyFont="1" applyFill="1" applyBorder="1" applyAlignment="1">
      <alignment horizontal="center" vertical="center" wrapText="1"/>
    </xf>
    <xf numFmtId="0" fontId="47" fillId="15" borderId="79" xfId="0" applyFont="1" applyFill="1" applyBorder="1" applyAlignment="1">
      <alignment horizontal="center" vertical="center" wrapText="1"/>
    </xf>
    <xf numFmtId="0" fontId="47" fillId="15" borderId="82" xfId="0" applyFont="1" applyFill="1" applyBorder="1" applyAlignment="1">
      <alignment horizontal="center" vertical="center" wrapText="1"/>
    </xf>
    <xf numFmtId="0" fontId="47" fillId="12" borderId="81" xfId="0" applyFont="1" applyFill="1" applyBorder="1" applyAlignment="1">
      <alignment horizontal="center" vertical="center" wrapText="1"/>
    </xf>
    <xf numFmtId="0" fontId="47" fillId="12" borderId="79" xfId="0" applyFont="1" applyFill="1" applyBorder="1" applyAlignment="1">
      <alignment horizontal="center" vertical="center" wrapText="1"/>
    </xf>
    <xf numFmtId="0" fontId="47" fillId="12" borderId="82" xfId="0" applyFont="1" applyFill="1" applyBorder="1" applyAlignment="1">
      <alignment horizontal="center" vertical="center" wrapText="1"/>
    </xf>
    <xf numFmtId="0" fontId="47" fillId="9" borderId="81" xfId="0" applyFont="1" applyFill="1" applyBorder="1" applyAlignment="1">
      <alignment horizontal="center" vertical="center" wrapText="1"/>
    </xf>
    <xf numFmtId="0" fontId="47" fillId="9" borderId="79" xfId="0" applyFont="1" applyFill="1" applyBorder="1" applyAlignment="1">
      <alignment horizontal="center" vertical="center" wrapText="1"/>
    </xf>
    <xf numFmtId="0" fontId="47" fillId="9" borderId="82" xfId="0" applyFont="1" applyFill="1" applyBorder="1" applyAlignment="1">
      <alignment horizontal="center" vertical="center" wrapText="1"/>
    </xf>
    <xf numFmtId="0" fontId="4" fillId="15" borderId="81" xfId="0" applyFont="1" applyFill="1" applyBorder="1" applyAlignment="1">
      <alignment horizontal="center" vertical="center" wrapText="1"/>
    </xf>
    <xf numFmtId="0" fontId="4" fillId="15" borderId="79" xfId="0" applyFont="1" applyFill="1" applyBorder="1" applyAlignment="1">
      <alignment horizontal="center" vertical="center" wrapText="1"/>
    </xf>
    <xf numFmtId="0" fontId="4" fillId="16" borderId="66" xfId="0" applyFont="1" applyFill="1" applyBorder="1" applyAlignment="1">
      <alignment horizontal="center" vertical="center" wrapText="1"/>
    </xf>
    <xf numFmtId="0" fontId="4" fillId="16" borderId="79" xfId="0" applyFont="1" applyFill="1" applyBorder="1" applyAlignment="1">
      <alignment horizontal="center" vertical="center" wrapText="1"/>
    </xf>
    <xf numFmtId="0" fontId="4" fillId="9" borderId="79" xfId="0" applyFont="1" applyFill="1" applyBorder="1" applyAlignment="1">
      <alignment horizontal="center" vertical="center" wrapText="1"/>
    </xf>
    <xf numFmtId="9" fontId="4" fillId="0" borderId="0" xfId="1" applyFont="1" applyAlignment="1">
      <alignment horizontal="center" vertical="center"/>
    </xf>
    <xf numFmtId="9" fontId="22" fillId="0" borderId="0" xfId="1" applyFont="1">
      <alignment vertical="center"/>
    </xf>
    <xf numFmtId="9" fontId="12" fillId="5" borderId="19" xfId="1" applyFont="1" applyFill="1" applyBorder="1" applyAlignment="1">
      <alignment horizontal="center" vertical="center" wrapText="1"/>
    </xf>
    <xf numFmtId="0" fontId="5" fillId="17" borderId="19" xfId="0" applyFont="1" applyFill="1" applyBorder="1">
      <alignment vertical="center"/>
    </xf>
    <xf numFmtId="9" fontId="12" fillId="17" borderId="19" xfId="1" applyFont="1" applyFill="1" applyBorder="1" applyAlignment="1">
      <alignment horizontal="center" vertical="center" wrapText="1"/>
    </xf>
    <xf numFmtId="9" fontId="12" fillId="17" borderId="64" xfId="1" applyFont="1" applyFill="1" applyBorder="1" applyAlignment="1">
      <alignment horizontal="center" vertical="center"/>
    </xf>
    <xf numFmtId="0" fontId="11" fillId="17" borderId="61" xfId="0" applyFont="1" applyFill="1" applyBorder="1" applyAlignment="1">
      <alignment horizontal="center" vertical="center"/>
    </xf>
    <xf numFmtId="0" fontId="12" fillId="17" borderId="18" xfId="0" applyFont="1" applyFill="1" applyBorder="1" applyAlignment="1">
      <alignment horizontal="center" vertical="center" wrapText="1"/>
    </xf>
    <xf numFmtId="9" fontId="12" fillId="17" borderId="54" xfId="1" applyFont="1" applyFill="1" applyBorder="1" applyAlignment="1">
      <alignment horizontal="center" vertical="center"/>
    </xf>
    <xf numFmtId="0" fontId="16" fillId="17" borderId="18" xfId="0" applyFont="1" applyFill="1" applyBorder="1" applyAlignment="1">
      <alignment horizontal="center" vertical="center" wrapText="1"/>
    </xf>
    <xf numFmtId="9" fontId="12" fillId="5" borderId="60" xfId="1" applyFont="1" applyFill="1" applyBorder="1" applyAlignment="1">
      <alignment horizontal="center" vertical="center"/>
    </xf>
    <xf numFmtId="9" fontId="12" fillId="17" borderId="60" xfId="1" applyFont="1" applyFill="1" applyBorder="1" applyAlignment="1">
      <alignment horizontal="center" vertical="center"/>
    </xf>
    <xf numFmtId="9" fontId="41" fillId="17" borderId="19" xfId="0" applyNumberFormat="1" applyFont="1" applyFill="1" applyBorder="1" applyAlignment="1">
      <alignment horizontal="center" vertical="center" wrapText="1"/>
    </xf>
    <xf numFmtId="9" fontId="40" fillId="17" borderId="19" xfId="0" applyNumberFormat="1" applyFont="1" applyFill="1" applyBorder="1" applyAlignment="1">
      <alignment horizontal="center" vertical="center" wrapText="1"/>
    </xf>
    <xf numFmtId="0" fontId="4" fillId="17" borderId="19" xfId="0" applyFont="1" applyFill="1" applyBorder="1">
      <alignment vertical="center"/>
    </xf>
    <xf numFmtId="9" fontId="4" fillId="17" borderId="78" xfId="2" applyFont="1" applyFill="1" applyBorder="1" applyAlignment="1">
      <alignment horizontal="center" vertical="center"/>
    </xf>
    <xf numFmtId="0" fontId="22" fillId="17" borderId="19" xfId="0" applyFont="1" applyFill="1" applyBorder="1">
      <alignment vertical="center"/>
    </xf>
    <xf numFmtId="9" fontId="16" fillId="17" borderId="54" xfId="2" applyFont="1" applyFill="1" applyBorder="1" applyAlignment="1">
      <alignment horizontal="center" vertical="center"/>
    </xf>
    <xf numFmtId="9" fontId="16" fillId="17" borderId="60" xfId="2" applyFont="1" applyFill="1" applyBorder="1" applyAlignment="1">
      <alignment horizontal="center" vertical="center"/>
    </xf>
    <xf numFmtId="0" fontId="11" fillId="17" borderId="6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2" fillId="4" borderId="19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25" fillId="0" borderId="0" xfId="3" applyFont="1">
      <alignment vertical="center"/>
    </xf>
    <xf numFmtId="0" fontId="54" fillId="0" borderId="0" xfId="3" applyFont="1">
      <alignment vertical="center"/>
    </xf>
    <xf numFmtId="49" fontId="55" fillId="0" borderId="104" xfId="3" applyNumberFormat="1" applyFont="1" applyBorder="1" applyAlignment="1">
      <alignment horizontal="center" vertical="center" wrapText="1"/>
    </xf>
    <xf numFmtId="0" fontId="56" fillId="7" borderId="55" xfId="3" applyFont="1" applyFill="1" applyBorder="1" applyAlignment="1">
      <alignment horizontal="center" vertical="center" wrapText="1"/>
    </xf>
    <xf numFmtId="0" fontId="56" fillId="7" borderId="56" xfId="3" applyFont="1" applyFill="1" applyBorder="1" applyAlignment="1">
      <alignment horizontal="center" vertical="center" wrapText="1"/>
    </xf>
    <xf numFmtId="0" fontId="56" fillId="7" borderId="57" xfId="3" applyFont="1" applyFill="1" applyBorder="1" applyAlignment="1">
      <alignment horizontal="center" vertical="center" wrapText="1"/>
    </xf>
    <xf numFmtId="0" fontId="56" fillId="12" borderId="55" xfId="3" applyFont="1" applyFill="1" applyBorder="1" applyAlignment="1">
      <alignment horizontal="center" vertical="center" wrapText="1"/>
    </xf>
    <xf numFmtId="0" fontId="56" fillId="12" borderId="56" xfId="3" applyFont="1" applyFill="1" applyBorder="1" applyAlignment="1">
      <alignment horizontal="center" vertical="center" wrapText="1"/>
    </xf>
    <xf numFmtId="0" fontId="56" fillId="12" borderId="57" xfId="3" applyFont="1" applyFill="1" applyBorder="1" applyAlignment="1">
      <alignment horizontal="center" vertical="center" wrapText="1"/>
    </xf>
    <xf numFmtId="0" fontId="56" fillId="9" borderId="68" xfId="3" applyFont="1" applyFill="1" applyBorder="1" applyAlignment="1">
      <alignment horizontal="center" vertical="center" wrapText="1"/>
    </xf>
    <xf numFmtId="0" fontId="56" fillId="9" borderId="56" xfId="3" applyFont="1" applyFill="1" applyBorder="1" applyAlignment="1">
      <alignment horizontal="center" vertical="center" wrapText="1"/>
    </xf>
    <xf numFmtId="0" fontId="56" fillId="9" borderId="57" xfId="3" applyFont="1" applyFill="1" applyBorder="1" applyAlignment="1">
      <alignment horizontal="center" vertical="center" wrapText="1"/>
    </xf>
    <xf numFmtId="0" fontId="56" fillId="7" borderId="68" xfId="3" applyFont="1" applyFill="1" applyBorder="1" applyAlignment="1">
      <alignment horizontal="center" vertical="center" wrapText="1"/>
    </xf>
    <xf numFmtId="9" fontId="56" fillId="7" borderId="71" xfId="4" applyFont="1" applyFill="1" applyBorder="1" applyAlignment="1">
      <alignment horizontal="center" vertical="center"/>
    </xf>
    <xf numFmtId="0" fontId="56" fillId="10" borderId="55" xfId="3" applyFont="1" applyFill="1" applyBorder="1" applyAlignment="1">
      <alignment horizontal="center" vertical="center" wrapText="1"/>
    </xf>
    <xf numFmtId="0" fontId="56" fillId="10" borderId="56" xfId="3" applyFont="1" applyFill="1" applyBorder="1" applyAlignment="1">
      <alignment horizontal="center" vertical="center" wrapText="1"/>
    </xf>
    <xf numFmtId="0" fontId="56" fillId="10" borderId="71" xfId="3" applyFont="1" applyFill="1" applyBorder="1" applyAlignment="1">
      <alignment horizontal="center" vertical="center" wrapText="1"/>
    </xf>
    <xf numFmtId="0" fontId="56" fillId="10" borderId="67" xfId="3" applyFont="1" applyFill="1" applyBorder="1" applyAlignment="1">
      <alignment horizontal="center" vertical="center" wrapText="1"/>
    </xf>
    <xf numFmtId="9" fontId="56" fillId="10" borderId="105" xfId="4" applyFont="1" applyFill="1" applyBorder="1" applyAlignment="1">
      <alignment horizontal="center" vertical="center"/>
    </xf>
    <xf numFmtId="0" fontId="55" fillId="0" borderId="0" xfId="3" applyFont="1">
      <alignment vertical="center"/>
    </xf>
    <xf numFmtId="49" fontId="55" fillId="0" borderId="106" xfId="3" applyNumberFormat="1" applyFont="1" applyBorder="1" applyAlignment="1">
      <alignment horizontal="center" vertical="center" wrapText="1"/>
    </xf>
    <xf numFmtId="0" fontId="56" fillId="7" borderId="18" xfId="3" applyFont="1" applyFill="1" applyBorder="1" applyAlignment="1">
      <alignment horizontal="center" vertical="center" wrapText="1"/>
    </xf>
    <xf numFmtId="0" fontId="56" fillId="7" borderId="19" xfId="3" applyFont="1" applyFill="1" applyBorder="1" applyAlignment="1">
      <alignment horizontal="center" vertical="center" wrapText="1"/>
    </xf>
    <xf numFmtId="0" fontId="56" fillId="7" borderId="20" xfId="3" applyFont="1" applyFill="1" applyBorder="1" applyAlignment="1">
      <alignment horizontal="center" vertical="center" wrapText="1"/>
    </xf>
    <xf numFmtId="0" fontId="56" fillId="12" borderId="18" xfId="3" applyFont="1" applyFill="1" applyBorder="1" applyAlignment="1">
      <alignment horizontal="center" vertical="center" wrapText="1"/>
    </xf>
    <xf numFmtId="0" fontId="56" fillId="12" borderId="19" xfId="3" applyFont="1" applyFill="1" applyBorder="1" applyAlignment="1">
      <alignment horizontal="center" vertical="center" wrapText="1"/>
    </xf>
    <xf numFmtId="0" fontId="56" fillId="12" borderId="20" xfId="3" applyFont="1" applyFill="1" applyBorder="1" applyAlignment="1">
      <alignment horizontal="center" vertical="center" wrapText="1"/>
    </xf>
    <xf numFmtId="0" fontId="56" fillId="9" borderId="62" xfId="3" applyFont="1" applyFill="1" applyBorder="1" applyAlignment="1">
      <alignment horizontal="center" vertical="center" wrapText="1"/>
    </xf>
    <xf numFmtId="0" fontId="56" fillId="9" borderId="19" xfId="3" applyFont="1" applyFill="1" applyBorder="1" applyAlignment="1">
      <alignment horizontal="center" vertical="center" wrapText="1"/>
    </xf>
    <xf numFmtId="0" fontId="56" fillId="9" borderId="20" xfId="3" applyFont="1" applyFill="1" applyBorder="1" applyAlignment="1">
      <alignment horizontal="center" vertical="center" wrapText="1"/>
    </xf>
    <xf numFmtId="0" fontId="56" fillId="7" borderId="62" xfId="3" applyFont="1" applyFill="1" applyBorder="1" applyAlignment="1">
      <alignment horizontal="center" vertical="center" wrapText="1"/>
    </xf>
    <xf numFmtId="9" fontId="56" fillId="7" borderId="59" xfId="5" applyNumberFormat="1" applyFont="1" applyFill="1" applyBorder="1" applyAlignment="1">
      <alignment horizontal="center" vertical="center"/>
    </xf>
    <xf numFmtId="0" fontId="56" fillId="10" borderId="18" xfId="3" applyFont="1" applyFill="1" applyBorder="1" applyAlignment="1">
      <alignment horizontal="center" vertical="center" wrapText="1"/>
    </xf>
    <xf numFmtId="0" fontId="56" fillId="10" borderId="19" xfId="3" applyFont="1" applyFill="1" applyBorder="1" applyAlignment="1">
      <alignment horizontal="center" vertical="center" wrapText="1"/>
    </xf>
    <xf numFmtId="0" fontId="56" fillId="10" borderId="59" xfId="3" applyFont="1" applyFill="1" applyBorder="1" applyAlignment="1">
      <alignment horizontal="center" vertical="center" wrapText="1"/>
    </xf>
    <xf numFmtId="0" fontId="56" fillId="10" borderId="63" xfId="3" applyFont="1" applyFill="1" applyBorder="1" applyAlignment="1">
      <alignment horizontal="center" vertical="center" wrapText="1"/>
    </xf>
    <xf numFmtId="9" fontId="56" fillId="10" borderId="64" xfId="5" applyNumberFormat="1" applyFont="1" applyFill="1" applyBorder="1" applyAlignment="1">
      <alignment horizontal="center" vertical="center"/>
    </xf>
    <xf numFmtId="0" fontId="57" fillId="7" borderId="18" xfId="3" applyFont="1" applyFill="1" applyBorder="1" applyAlignment="1">
      <alignment horizontal="center" vertical="center" wrapText="1"/>
    </xf>
    <xf numFmtId="0" fontId="57" fillId="7" borderId="19" xfId="3" applyFont="1" applyFill="1" applyBorder="1" applyAlignment="1">
      <alignment horizontal="center" vertical="center" wrapText="1"/>
    </xf>
    <xf numFmtId="0" fontId="57" fillId="7" borderId="20" xfId="3" applyFont="1" applyFill="1" applyBorder="1" applyAlignment="1">
      <alignment horizontal="center" vertical="center" wrapText="1"/>
    </xf>
    <xf numFmtId="0" fontId="57" fillId="12" borderId="18" xfId="3" applyFont="1" applyFill="1" applyBorder="1" applyAlignment="1">
      <alignment horizontal="center" vertical="center" wrapText="1"/>
    </xf>
    <xf numFmtId="0" fontId="57" fillId="12" borderId="19" xfId="3" applyFont="1" applyFill="1" applyBorder="1" applyAlignment="1">
      <alignment horizontal="center" vertical="center" wrapText="1"/>
    </xf>
    <xf numFmtId="0" fontId="57" fillId="12" borderId="20" xfId="3" applyFont="1" applyFill="1" applyBorder="1" applyAlignment="1">
      <alignment horizontal="center" vertical="center" wrapText="1"/>
    </xf>
    <xf numFmtId="0" fontId="57" fillId="9" borderId="62" xfId="3" applyFont="1" applyFill="1" applyBorder="1" applyAlignment="1">
      <alignment horizontal="center" vertical="center" wrapText="1"/>
    </xf>
    <xf numFmtId="0" fontId="57" fillId="9" borderId="19" xfId="3" applyFont="1" applyFill="1" applyBorder="1" applyAlignment="1">
      <alignment horizontal="center" vertical="center" wrapText="1"/>
    </xf>
    <xf numFmtId="0" fontId="57" fillId="9" borderId="20" xfId="3" applyFont="1" applyFill="1" applyBorder="1" applyAlignment="1">
      <alignment horizontal="center" vertical="center" wrapText="1"/>
    </xf>
    <xf numFmtId="0" fontId="57" fillId="7" borderId="62" xfId="3" applyFont="1" applyFill="1" applyBorder="1" applyAlignment="1">
      <alignment horizontal="center" vertical="center" wrapText="1"/>
    </xf>
    <xf numFmtId="9" fontId="57" fillId="7" borderId="59" xfId="2" applyFont="1" applyFill="1" applyBorder="1" applyAlignment="1">
      <alignment horizontal="center" vertical="center"/>
    </xf>
    <xf numFmtId="0" fontId="57" fillId="10" borderId="18" xfId="3" applyFont="1" applyFill="1" applyBorder="1" applyAlignment="1">
      <alignment horizontal="center" vertical="center" wrapText="1"/>
    </xf>
    <xf numFmtId="0" fontId="57" fillId="10" borderId="19" xfId="3" applyFont="1" applyFill="1" applyBorder="1" applyAlignment="1">
      <alignment horizontal="center" vertical="center" wrapText="1"/>
    </xf>
    <xf numFmtId="0" fontId="57" fillId="10" borderId="59" xfId="3" applyFont="1" applyFill="1" applyBorder="1" applyAlignment="1">
      <alignment horizontal="center" vertical="center" wrapText="1"/>
    </xf>
    <xf numFmtId="0" fontId="57" fillId="10" borderId="63" xfId="3" applyFont="1" applyFill="1" applyBorder="1" applyAlignment="1">
      <alignment horizontal="center" vertical="center" wrapText="1"/>
    </xf>
    <xf numFmtId="9" fontId="57" fillId="10" borderId="64" xfId="2" applyFont="1" applyFill="1" applyBorder="1" applyAlignment="1">
      <alignment horizontal="center" vertical="center"/>
    </xf>
    <xf numFmtId="0" fontId="58" fillId="0" borderId="0" xfId="3" applyFont="1">
      <alignment vertical="center"/>
    </xf>
    <xf numFmtId="49" fontId="55" fillId="0" borderId="107" xfId="3" applyNumberFormat="1" applyFont="1" applyBorder="1" applyAlignment="1">
      <alignment horizontal="center" vertical="center" wrapText="1"/>
    </xf>
    <xf numFmtId="9" fontId="56" fillId="7" borderId="59" xfId="2" applyFont="1" applyFill="1" applyBorder="1" applyAlignment="1">
      <alignment horizontal="center" vertical="center"/>
    </xf>
    <xf numFmtId="9" fontId="56" fillId="10" borderId="64" xfId="2" applyFont="1" applyFill="1" applyBorder="1" applyAlignment="1">
      <alignment horizontal="center" vertical="center"/>
    </xf>
    <xf numFmtId="9" fontId="56" fillId="7" borderId="59" xfId="5" applyFont="1" applyFill="1" applyBorder="1" applyAlignment="1">
      <alignment horizontal="center" vertical="center"/>
    </xf>
    <xf numFmtId="9" fontId="56" fillId="10" borderId="64" xfId="5" applyFont="1" applyFill="1" applyBorder="1" applyAlignment="1">
      <alignment horizontal="center" vertical="center"/>
    </xf>
    <xf numFmtId="0" fontId="56" fillId="0" borderId="62" xfId="3" applyFont="1" applyFill="1" applyBorder="1" applyAlignment="1">
      <alignment horizontal="center" vertical="center" wrapText="1"/>
    </xf>
    <xf numFmtId="0" fontId="56" fillId="0" borderId="19" xfId="3" applyFont="1" applyFill="1" applyBorder="1" applyAlignment="1">
      <alignment horizontal="center" vertical="center" wrapText="1"/>
    </xf>
    <xf numFmtId="9" fontId="56" fillId="0" borderId="59" xfId="5" applyFont="1" applyFill="1" applyBorder="1" applyAlignment="1">
      <alignment horizontal="center" vertical="center"/>
    </xf>
    <xf numFmtId="0" fontId="56" fillId="10" borderId="18" xfId="3" applyFont="1" applyFill="1" applyBorder="1" applyAlignment="1">
      <alignment horizontal="center" vertical="center"/>
    </xf>
    <xf numFmtId="0" fontId="56" fillId="10" borderId="19" xfId="3" applyFont="1" applyFill="1" applyBorder="1" applyAlignment="1">
      <alignment horizontal="center" vertical="center"/>
    </xf>
    <xf numFmtId="0" fontId="56" fillId="10" borderId="59" xfId="3" applyFont="1" applyFill="1" applyBorder="1" applyAlignment="1">
      <alignment horizontal="center" vertical="center"/>
    </xf>
    <xf numFmtId="0" fontId="56" fillId="10" borderId="63" xfId="3" applyFont="1" applyFill="1" applyBorder="1" applyAlignment="1">
      <alignment horizontal="center" vertical="center"/>
    </xf>
    <xf numFmtId="9" fontId="57" fillId="10" borderId="64" xfId="5" applyFont="1" applyFill="1" applyBorder="1" applyAlignment="1">
      <alignment horizontal="center" vertical="center"/>
    </xf>
    <xf numFmtId="9" fontId="56" fillId="7" borderId="59" xfId="2" applyNumberFormat="1" applyFont="1" applyFill="1" applyBorder="1" applyAlignment="1">
      <alignment horizontal="center" vertical="center"/>
    </xf>
    <xf numFmtId="49" fontId="55" fillId="0" borderId="108" xfId="3" applyNumberFormat="1" applyFont="1" applyBorder="1" applyAlignment="1">
      <alignment horizontal="center" vertical="center" wrapText="1"/>
    </xf>
    <xf numFmtId="0" fontId="56" fillId="7" borderId="109" xfId="3" applyFont="1" applyFill="1" applyBorder="1" applyAlignment="1">
      <alignment horizontal="center" vertical="center"/>
    </xf>
    <xf numFmtId="0" fontId="56" fillId="7" borderId="110" xfId="3" applyFont="1" applyFill="1" applyBorder="1" applyAlignment="1">
      <alignment horizontal="center" vertical="center"/>
    </xf>
    <xf numFmtId="0" fontId="56" fillId="7" borderId="111" xfId="3" applyFont="1" applyFill="1" applyBorder="1" applyAlignment="1">
      <alignment horizontal="center" vertical="center"/>
    </xf>
    <xf numFmtId="0" fontId="56" fillId="12" borderId="109" xfId="3" applyFont="1" applyFill="1" applyBorder="1" applyAlignment="1">
      <alignment horizontal="center" vertical="center"/>
    </xf>
    <xf numFmtId="0" fontId="56" fillId="12" borderId="110" xfId="3" applyFont="1" applyFill="1" applyBorder="1" applyAlignment="1">
      <alignment horizontal="center" vertical="center"/>
    </xf>
    <xf numFmtId="0" fontId="56" fillId="12" borderId="111" xfId="3" applyFont="1" applyFill="1" applyBorder="1" applyAlignment="1">
      <alignment horizontal="center" vertical="center"/>
    </xf>
    <xf numFmtId="0" fontId="56" fillId="9" borderId="112" xfId="3" applyFont="1" applyFill="1" applyBorder="1" applyAlignment="1">
      <alignment horizontal="center" vertical="center"/>
    </xf>
    <xf numFmtId="0" fontId="56" fillId="9" borderId="110" xfId="3" applyFont="1" applyFill="1" applyBorder="1" applyAlignment="1">
      <alignment horizontal="center" vertical="center"/>
    </xf>
    <xf numFmtId="0" fontId="56" fillId="9" borderId="111" xfId="3" applyFont="1" applyFill="1" applyBorder="1" applyAlignment="1">
      <alignment horizontal="center" vertical="center"/>
    </xf>
    <xf numFmtId="0" fontId="56" fillId="7" borderId="112" xfId="3" applyFont="1" applyFill="1" applyBorder="1" applyAlignment="1">
      <alignment horizontal="center" vertical="center"/>
    </xf>
    <xf numFmtId="9" fontId="56" fillId="7" borderId="113" xfId="2" applyFont="1" applyFill="1" applyBorder="1" applyAlignment="1">
      <alignment horizontal="center" vertical="center"/>
    </xf>
    <xf numFmtId="0" fontId="56" fillId="10" borderId="109" xfId="3" applyFont="1" applyFill="1" applyBorder="1" applyAlignment="1">
      <alignment horizontal="center" vertical="center"/>
    </xf>
    <xf numFmtId="0" fontId="56" fillId="10" borderId="110" xfId="3" applyFont="1" applyFill="1" applyBorder="1" applyAlignment="1">
      <alignment horizontal="center" vertical="center"/>
    </xf>
    <xf numFmtId="0" fontId="56" fillId="9" borderId="111" xfId="3" applyFont="1" applyFill="1" applyBorder="1" applyAlignment="1">
      <alignment horizontal="center" vertical="center" wrapText="1"/>
    </xf>
    <xf numFmtId="0" fontId="56" fillId="10" borderId="113" xfId="3" applyFont="1" applyFill="1" applyBorder="1" applyAlignment="1">
      <alignment horizontal="center" vertical="center"/>
    </xf>
    <xf numFmtId="0" fontId="56" fillId="10" borderId="114" xfId="3" applyFont="1" applyFill="1" applyBorder="1" applyAlignment="1">
      <alignment horizontal="center" vertical="center"/>
    </xf>
    <xf numFmtId="9" fontId="56" fillId="10" borderId="115" xfId="2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2" fillId="0" borderId="0" xfId="3" applyFont="1">
      <alignment vertical="center"/>
    </xf>
    <xf numFmtId="9" fontId="12" fillId="5" borderId="59" xfId="1" applyFont="1" applyFill="1" applyBorder="1" applyAlignment="1">
      <alignment horizontal="center" vertical="center"/>
    </xf>
    <xf numFmtId="0" fontId="17" fillId="7" borderId="52" xfId="3" applyFont="1" applyFill="1" applyBorder="1" applyAlignment="1">
      <alignment horizontal="center" vertical="center"/>
    </xf>
    <xf numFmtId="0" fontId="16" fillId="7" borderId="5" xfId="3" applyFont="1" applyFill="1" applyBorder="1" applyAlignment="1">
      <alignment horizontal="center" vertical="center" wrapText="1"/>
    </xf>
    <xf numFmtId="0" fontId="16" fillId="7" borderId="6" xfId="3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6" fillId="12" borderId="18" xfId="3" applyFont="1" applyFill="1" applyBorder="1" applyAlignment="1">
      <alignment horizontal="center" vertical="center" wrapText="1"/>
    </xf>
    <xf numFmtId="0" fontId="16" fillId="12" borderId="19" xfId="3" applyFont="1" applyFill="1" applyBorder="1" applyAlignment="1">
      <alignment horizontal="center" vertical="center" wrapText="1"/>
    </xf>
    <xf numFmtId="0" fontId="16" fillId="12" borderId="20" xfId="3" applyFont="1" applyFill="1" applyBorder="1" applyAlignment="1">
      <alignment horizontal="center" vertical="center" wrapText="1"/>
    </xf>
    <xf numFmtId="0" fontId="16" fillId="9" borderId="53" xfId="3" applyFont="1" applyFill="1" applyBorder="1" applyAlignment="1">
      <alignment horizontal="center" vertical="center" wrapText="1"/>
    </xf>
    <xf numFmtId="0" fontId="16" fillId="9" borderId="6" xfId="3" applyFont="1" applyFill="1" applyBorder="1" applyAlignment="1">
      <alignment horizontal="center" vertical="center" wrapText="1"/>
    </xf>
    <xf numFmtId="0" fontId="16" fillId="9" borderId="7" xfId="3" applyFont="1" applyFill="1" applyBorder="1" applyAlignment="1">
      <alignment horizontal="center" vertical="center" wrapText="1"/>
    </xf>
    <xf numFmtId="0" fontId="16" fillId="7" borderId="53" xfId="3" applyFont="1" applyFill="1" applyBorder="1" applyAlignment="1">
      <alignment horizontal="center" vertical="center" wrapText="1"/>
    </xf>
    <xf numFmtId="0" fontId="16" fillId="10" borderId="55" xfId="3" applyFont="1" applyFill="1" applyBorder="1" applyAlignment="1">
      <alignment horizontal="center" vertical="center" wrapText="1"/>
    </xf>
    <xf numFmtId="0" fontId="16" fillId="10" borderId="56" xfId="3" applyFont="1" applyFill="1" applyBorder="1" applyAlignment="1">
      <alignment horizontal="center" vertical="center" wrapText="1"/>
    </xf>
    <xf numFmtId="0" fontId="16" fillId="9" borderId="57" xfId="3" applyFont="1" applyFill="1" applyBorder="1" applyAlignment="1">
      <alignment horizontal="center" vertical="center" wrapText="1"/>
    </xf>
    <xf numFmtId="0" fontId="16" fillId="10" borderId="5" xfId="3" applyFont="1" applyFill="1" applyBorder="1" applyAlignment="1">
      <alignment horizontal="center" vertical="center" wrapText="1"/>
    </xf>
    <xf numFmtId="0" fontId="16" fillId="10" borderId="54" xfId="3" applyFont="1" applyFill="1" applyBorder="1" applyAlignment="1">
      <alignment horizontal="center" vertical="center" wrapText="1"/>
    </xf>
    <xf numFmtId="0" fontId="16" fillId="10" borderId="58" xfId="3" applyFont="1" applyFill="1" applyBorder="1" applyAlignment="1">
      <alignment horizontal="center" vertical="center" wrapText="1"/>
    </xf>
    <xf numFmtId="0" fontId="16" fillId="10" borderId="18" xfId="3" applyFont="1" applyFill="1" applyBorder="1" applyAlignment="1">
      <alignment horizontal="center" vertical="center" wrapText="1"/>
    </xf>
    <xf numFmtId="0" fontId="16" fillId="10" borderId="19" xfId="3" applyFont="1" applyFill="1" applyBorder="1" applyAlignment="1">
      <alignment horizontal="center" vertical="center" wrapText="1"/>
    </xf>
    <xf numFmtId="0" fontId="16" fillId="10" borderId="59" xfId="3" applyFont="1" applyFill="1" applyBorder="1" applyAlignment="1">
      <alignment horizontal="center" vertical="center" wrapText="1"/>
    </xf>
    <xf numFmtId="0" fontId="16" fillId="9" borderId="20" xfId="3" applyFont="1" applyFill="1" applyBorder="1" applyAlignment="1">
      <alignment horizontal="center" vertical="center" wrapText="1"/>
    </xf>
    <xf numFmtId="0" fontId="17" fillId="7" borderId="61" xfId="3" applyFont="1" applyFill="1" applyBorder="1" applyAlignment="1">
      <alignment horizontal="center" vertical="center"/>
    </xf>
    <xf numFmtId="0" fontId="13" fillId="7" borderId="18" xfId="3" applyFont="1" applyFill="1" applyBorder="1" applyAlignment="1">
      <alignment horizontal="center" vertical="center" wrapText="1"/>
    </xf>
    <xf numFmtId="0" fontId="13" fillId="7" borderId="19" xfId="3" applyFont="1" applyFill="1" applyBorder="1" applyAlignment="1">
      <alignment horizontal="center" vertical="center" wrapText="1"/>
    </xf>
    <xf numFmtId="0" fontId="13" fillId="12" borderId="18" xfId="3" applyFont="1" applyFill="1" applyBorder="1" applyAlignment="1">
      <alignment horizontal="center" vertical="center" wrapText="1"/>
    </xf>
    <xf numFmtId="0" fontId="13" fillId="12" borderId="19" xfId="3" applyFont="1" applyFill="1" applyBorder="1" applyAlignment="1">
      <alignment horizontal="center" vertical="center" wrapText="1"/>
    </xf>
    <xf numFmtId="0" fontId="13" fillId="12" borderId="20" xfId="3" applyFont="1" applyFill="1" applyBorder="1" applyAlignment="1">
      <alignment horizontal="center" vertical="center" wrapText="1"/>
    </xf>
    <xf numFmtId="0" fontId="13" fillId="9" borderId="62" xfId="3" applyFont="1" applyFill="1" applyBorder="1" applyAlignment="1">
      <alignment horizontal="center" vertical="center" wrapText="1"/>
    </xf>
    <xf numFmtId="0" fontId="13" fillId="9" borderId="19" xfId="3" applyFont="1" applyFill="1" applyBorder="1" applyAlignment="1">
      <alignment horizontal="center" vertical="center" wrapText="1"/>
    </xf>
    <xf numFmtId="0" fontId="13" fillId="9" borderId="20" xfId="3" applyFont="1" applyFill="1" applyBorder="1" applyAlignment="1">
      <alignment horizontal="center" vertical="center" wrapText="1"/>
    </xf>
    <xf numFmtId="0" fontId="13" fillId="7" borderId="62" xfId="3" applyFont="1" applyFill="1" applyBorder="1" applyAlignment="1">
      <alignment horizontal="center" vertical="center" wrapText="1"/>
    </xf>
    <xf numFmtId="9" fontId="13" fillId="7" borderId="59" xfId="2" applyFont="1" applyFill="1" applyBorder="1" applyAlignment="1">
      <alignment horizontal="center" vertical="center"/>
    </xf>
    <xf numFmtId="0" fontId="16" fillId="10" borderId="63" xfId="3" applyFont="1" applyFill="1" applyBorder="1" applyAlignment="1">
      <alignment horizontal="center" vertical="center" wrapText="1"/>
    </xf>
    <xf numFmtId="9" fontId="16" fillId="10" borderId="64" xfId="2" applyFont="1" applyFill="1" applyBorder="1" applyAlignment="1">
      <alignment horizontal="center" vertical="center"/>
    </xf>
    <xf numFmtId="0" fontId="16" fillId="7" borderId="18" xfId="3" applyFont="1" applyFill="1" applyBorder="1" applyAlignment="1">
      <alignment horizontal="center" vertical="center" wrapText="1"/>
    </xf>
    <xf numFmtId="0" fontId="16" fillId="7" borderId="19" xfId="3" applyFont="1" applyFill="1" applyBorder="1" applyAlignment="1">
      <alignment horizontal="center" vertical="center" wrapText="1"/>
    </xf>
    <xf numFmtId="0" fontId="16" fillId="9" borderId="62" xfId="3" applyFont="1" applyFill="1" applyBorder="1" applyAlignment="1">
      <alignment horizontal="center" vertical="center" wrapText="1"/>
    </xf>
    <xf numFmtId="0" fontId="16" fillId="9" borderId="19" xfId="3" applyFont="1" applyFill="1" applyBorder="1" applyAlignment="1">
      <alignment horizontal="center" vertical="center" wrapText="1"/>
    </xf>
    <xf numFmtId="0" fontId="16" fillId="7" borderId="62" xfId="3" applyFont="1" applyFill="1" applyBorder="1" applyAlignment="1">
      <alignment horizontal="center" vertical="center" wrapText="1"/>
    </xf>
    <xf numFmtId="9" fontId="16" fillId="7" borderId="59" xfId="2" applyFont="1" applyFill="1" applyBorder="1" applyAlignment="1">
      <alignment horizontal="center" vertical="center"/>
    </xf>
    <xf numFmtId="0" fontId="26" fillId="7" borderId="18" xfId="3" applyFont="1" applyFill="1" applyBorder="1" applyAlignment="1">
      <alignment horizontal="center" vertical="center" wrapText="1"/>
    </xf>
    <xf numFmtId="0" fontId="26" fillId="7" borderId="19" xfId="3" applyFont="1" applyFill="1" applyBorder="1" applyAlignment="1">
      <alignment horizontal="center" vertical="center" wrapText="1"/>
    </xf>
    <xf numFmtId="0" fontId="26" fillId="9" borderId="62" xfId="3" applyFont="1" applyFill="1" applyBorder="1" applyAlignment="1">
      <alignment horizontal="center" vertical="center" wrapText="1"/>
    </xf>
    <xf numFmtId="0" fontId="26" fillId="9" borderId="19" xfId="3" applyFont="1" applyFill="1" applyBorder="1" applyAlignment="1">
      <alignment horizontal="center" vertical="center" wrapText="1"/>
    </xf>
    <xf numFmtId="0" fontId="26" fillId="9" borderId="20" xfId="3" applyFont="1" applyFill="1" applyBorder="1" applyAlignment="1">
      <alignment horizontal="center" vertical="center" wrapText="1"/>
    </xf>
    <xf numFmtId="0" fontId="16" fillId="0" borderId="62" xfId="3" applyFont="1" applyFill="1" applyBorder="1" applyAlignment="1">
      <alignment horizontal="center" vertical="center" wrapText="1"/>
    </xf>
    <xf numFmtId="0" fontId="16" fillId="0" borderId="19" xfId="3" applyFont="1" applyFill="1" applyBorder="1" applyAlignment="1">
      <alignment horizontal="center" vertical="center" wrapText="1"/>
    </xf>
    <xf numFmtId="9" fontId="16" fillId="0" borderId="59" xfId="2" applyFont="1" applyFill="1" applyBorder="1" applyAlignment="1">
      <alignment horizontal="center" vertical="center"/>
    </xf>
    <xf numFmtId="0" fontId="13" fillId="10" borderId="18" xfId="3" applyFont="1" applyFill="1" applyBorder="1" applyAlignment="1">
      <alignment horizontal="center" vertical="center" wrapText="1"/>
    </xf>
    <xf numFmtId="0" fontId="13" fillId="10" borderId="19" xfId="3" applyFont="1" applyFill="1" applyBorder="1" applyAlignment="1">
      <alignment horizontal="center" vertical="center" wrapText="1"/>
    </xf>
    <xf numFmtId="0" fontId="17" fillId="0" borderId="61" xfId="3" applyFont="1" applyBorder="1" applyAlignment="1">
      <alignment horizontal="center" vertical="center" wrapText="1"/>
    </xf>
    <xf numFmtId="0" fontId="17" fillId="0" borderId="61" xfId="3" applyFont="1" applyFill="1" applyBorder="1" applyAlignment="1">
      <alignment horizontal="center" vertical="center"/>
    </xf>
    <xf numFmtId="0" fontId="22" fillId="0" borderId="18" xfId="3" applyFont="1" applyFill="1" applyBorder="1" applyAlignment="1">
      <alignment horizontal="center" vertical="center"/>
    </xf>
    <xf numFmtId="0" fontId="22" fillId="0" borderId="19" xfId="3" applyFont="1" applyFill="1" applyBorder="1" applyAlignment="1">
      <alignment horizontal="center" vertical="center"/>
    </xf>
    <xf numFmtId="0" fontId="22" fillId="12" borderId="18" xfId="3" applyFont="1" applyFill="1" applyBorder="1" applyAlignment="1">
      <alignment horizontal="center" vertical="center"/>
    </xf>
    <xf numFmtId="0" fontId="22" fillId="12" borderId="19" xfId="3" applyFont="1" applyFill="1" applyBorder="1" applyAlignment="1">
      <alignment horizontal="center" vertical="center"/>
    </xf>
    <xf numFmtId="0" fontId="22" fillId="12" borderId="20" xfId="3" applyFont="1" applyFill="1" applyBorder="1" applyAlignment="1">
      <alignment horizontal="center" vertical="center"/>
    </xf>
    <xf numFmtId="0" fontId="22" fillId="9" borderId="62" xfId="3" applyFont="1" applyFill="1" applyBorder="1" applyAlignment="1">
      <alignment horizontal="center" vertical="center"/>
    </xf>
    <xf numFmtId="0" fontId="22" fillId="9" borderId="19" xfId="3" applyFont="1" applyFill="1" applyBorder="1" applyAlignment="1">
      <alignment horizontal="center" vertical="center"/>
    </xf>
    <xf numFmtId="0" fontId="22" fillId="9" borderId="20" xfId="3" applyFont="1" applyFill="1" applyBorder="1" applyAlignment="1">
      <alignment horizontal="center" vertical="center"/>
    </xf>
    <xf numFmtId="0" fontId="22" fillId="0" borderId="62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60" fillId="0" borderId="0" xfId="6"/>
    <xf numFmtId="49" fontId="63" fillId="0" borderId="19" xfId="6" applyNumberFormat="1" applyFont="1" applyBorder="1" applyAlignment="1">
      <alignment horizontal="left" vertical="center" wrapText="1"/>
    </xf>
    <xf numFmtId="0" fontId="64" fillId="0" borderId="19" xfId="6" applyFont="1" applyBorder="1" applyAlignment="1">
      <alignment horizontal="center" vertical="center" wrapText="1"/>
    </xf>
    <xf numFmtId="0" fontId="50" fillId="0" borderId="19" xfId="6" applyFont="1" applyBorder="1" applyAlignment="1">
      <alignment horizontal="center" vertical="center" wrapText="1"/>
    </xf>
    <xf numFmtId="0" fontId="65" fillId="0" borderId="19" xfId="6" applyFont="1" applyBorder="1" applyAlignment="1">
      <alignment horizontal="center" vertical="center" wrapText="1"/>
    </xf>
    <xf numFmtId="0" fontId="14" fillId="19" borderId="19" xfId="6" applyFont="1" applyFill="1" applyBorder="1" applyAlignment="1">
      <alignment horizontal="center" vertical="center" wrapText="1"/>
    </xf>
    <xf numFmtId="9" fontId="14" fillId="18" borderId="19" xfId="6" applyNumberFormat="1" applyFont="1" applyFill="1" applyBorder="1" applyAlignment="1">
      <alignment horizontal="center" vertical="center"/>
    </xf>
    <xf numFmtId="0" fontId="14" fillId="20" borderId="19" xfId="6" applyFont="1" applyFill="1" applyBorder="1" applyAlignment="1">
      <alignment horizontal="center" vertical="center" wrapText="1"/>
    </xf>
    <xf numFmtId="9" fontId="14" fillId="20" borderId="19" xfId="6" applyNumberFormat="1" applyFont="1" applyFill="1" applyBorder="1" applyAlignment="1">
      <alignment horizontal="center" vertical="center"/>
    </xf>
    <xf numFmtId="0" fontId="49" fillId="0" borderId="19" xfId="6" applyFont="1" applyBorder="1" applyAlignment="1">
      <alignment horizontal="center" vertical="center" wrapText="1"/>
    </xf>
    <xf numFmtId="0" fontId="65" fillId="18" borderId="19" xfId="6" applyFont="1" applyFill="1" applyBorder="1" applyAlignment="1">
      <alignment horizontal="center" vertical="center" wrapText="1"/>
    </xf>
    <xf numFmtId="49" fontId="63" fillId="18" borderId="19" xfId="6" applyNumberFormat="1" applyFont="1" applyFill="1" applyBorder="1" applyAlignment="1">
      <alignment horizontal="left" vertical="center" wrapText="1"/>
    </xf>
    <xf numFmtId="0" fontId="6" fillId="22" borderId="19" xfId="6" applyFont="1" applyFill="1" applyBorder="1" applyAlignment="1">
      <alignment horizontal="center" vertical="center" wrapText="1"/>
    </xf>
    <xf numFmtId="0" fontId="50" fillId="22" borderId="19" xfId="6" applyFont="1" applyFill="1" applyBorder="1" applyAlignment="1">
      <alignment horizontal="center" vertical="center" wrapText="1"/>
    </xf>
    <xf numFmtId="0" fontId="65" fillId="23" borderId="19" xfId="6" applyFont="1" applyFill="1" applyBorder="1" applyAlignment="1">
      <alignment horizontal="center" vertical="center" wrapText="1"/>
    </xf>
    <xf numFmtId="9" fontId="14" fillId="24" borderId="19" xfId="6" applyNumberFormat="1" applyFont="1" applyFill="1" applyBorder="1" applyAlignment="1">
      <alignment horizontal="center" vertical="center"/>
    </xf>
    <xf numFmtId="9" fontId="14" fillId="25" borderId="19" xfId="6" applyNumberFormat="1" applyFont="1" applyFill="1" applyBorder="1" applyAlignment="1">
      <alignment horizontal="center" vertical="center"/>
    </xf>
    <xf numFmtId="10" fontId="22" fillId="0" borderId="0" xfId="3" applyNumberFormat="1" applyFont="1">
      <alignment vertical="center"/>
    </xf>
    <xf numFmtId="0" fontId="67" fillId="0" borderId="30" xfId="3" applyFont="1" applyBorder="1" applyAlignment="1">
      <alignment horizontal="left" vertical="center" wrapText="1"/>
    </xf>
    <xf numFmtId="0" fontId="68" fillId="7" borderId="42" xfId="3" applyFont="1" applyFill="1" applyBorder="1" applyAlignment="1">
      <alignment horizontal="center" vertical="center" wrapText="1"/>
    </xf>
    <xf numFmtId="0" fontId="68" fillId="7" borderId="51" xfId="3" applyFont="1" applyFill="1" applyBorder="1" applyAlignment="1">
      <alignment horizontal="center" vertical="center" wrapText="1"/>
    </xf>
    <xf numFmtId="0" fontId="68" fillId="7" borderId="31" xfId="3" applyFont="1" applyFill="1" applyBorder="1" applyAlignment="1">
      <alignment horizontal="center" vertical="center" wrapText="1"/>
    </xf>
    <xf numFmtId="0" fontId="68" fillId="0" borderId="51" xfId="3" applyFont="1" applyBorder="1" applyAlignment="1">
      <alignment horizontal="center" vertical="center" wrapText="1"/>
    </xf>
    <xf numFmtId="0" fontId="68" fillId="0" borderId="31" xfId="3" applyFont="1" applyBorder="1" applyAlignment="1">
      <alignment horizontal="center" vertical="center" wrapText="1"/>
    </xf>
    <xf numFmtId="0" fontId="69" fillId="10" borderId="55" xfId="3" applyFont="1" applyFill="1" applyBorder="1" applyAlignment="1">
      <alignment horizontal="center" vertical="center" wrapText="1"/>
    </xf>
    <xf numFmtId="0" fontId="69" fillId="10" borderId="56" xfId="3" applyFont="1" applyFill="1" applyBorder="1" applyAlignment="1">
      <alignment horizontal="center" vertical="center" wrapText="1"/>
    </xf>
    <xf numFmtId="0" fontId="69" fillId="9" borderId="57" xfId="3" applyFont="1" applyFill="1" applyBorder="1" applyAlignment="1">
      <alignment horizontal="center" vertical="center" wrapText="1"/>
    </xf>
    <xf numFmtId="0" fontId="69" fillId="10" borderId="5" xfId="3" applyFont="1" applyFill="1" applyBorder="1" applyAlignment="1">
      <alignment horizontal="center" vertical="center" wrapText="1"/>
    </xf>
    <xf numFmtId="0" fontId="69" fillId="10" borderId="54" xfId="3" applyFont="1" applyFill="1" applyBorder="1" applyAlignment="1">
      <alignment horizontal="center" vertical="center" wrapText="1"/>
    </xf>
    <xf numFmtId="0" fontId="69" fillId="9" borderId="7" xfId="3" applyFont="1" applyFill="1" applyBorder="1" applyAlignment="1">
      <alignment horizontal="center" vertical="center" wrapText="1"/>
    </xf>
    <xf numFmtId="0" fontId="69" fillId="10" borderId="58" xfId="3" applyFont="1" applyFill="1" applyBorder="1" applyAlignment="1">
      <alignment horizontal="center" vertical="center" wrapText="1"/>
    </xf>
    <xf numFmtId="0" fontId="69" fillId="10" borderId="18" xfId="3" applyFont="1" applyFill="1" applyBorder="1" applyAlignment="1">
      <alignment horizontal="center" vertical="center" wrapText="1"/>
    </xf>
    <xf numFmtId="0" fontId="69" fillId="10" borderId="19" xfId="3" applyFont="1" applyFill="1" applyBorder="1" applyAlignment="1">
      <alignment horizontal="center" vertical="center" wrapText="1"/>
    </xf>
    <xf numFmtId="0" fontId="69" fillId="10" borderId="59" xfId="3" applyFont="1" applyFill="1" applyBorder="1" applyAlignment="1">
      <alignment horizontal="center" vertical="center" wrapText="1"/>
    </xf>
    <xf numFmtId="0" fontId="69" fillId="9" borderId="20" xfId="3" applyFont="1" applyFill="1" applyBorder="1" applyAlignment="1">
      <alignment horizontal="center" vertical="center" wrapText="1"/>
    </xf>
    <xf numFmtId="9" fontId="68" fillId="0" borderId="31" xfId="3" applyNumberFormat="1" applyFont="1" applyBorder="1" applyAlignment="1">
      <alignment horizontal="center" vertical="center" wrapText="1"/>
    </xf>
    <xf numFmtId="0" fontId="69" fillId="10" borderId="63" xfId="3" applyFont="1" applyFill="1" applyBorder="1" applyAlignment="1">
      <alignment horizontal="center" vertical="center" wrapText="1"/>
    </xf>
    <xf numFmtId="0" fontId="17" fillId="0" borderId="30" xfId="3" applyFont="1" applyBorder="1" applyAlignment="1">
      <alignment horizontal="center" vertical="center" wrapText="1"/>
    </xf>
    <xf numFmtId="0" fontId="17" fillId="0" borderId="32" xfId="3" applyFont="1" applyBorder="1" applyAlignment="1">
      <alignment horizontal="center" vertical="center" wrapText="1"/>
    </xf>
    <xf numFmtId="0" fontId="17" fillId="0" borderId="21" xfId="3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0" fontId="68" fillId="7" borderId="42" xfId="3" applyFont="1" applyFill="1" applyBorder="1" applyAlignment="1">
      <alignment horizontal="center" vertical="top" wrapText="1"/>
    </xf>
    <xf numFmtId="0" fontId="68" fillId="7" borderId="51" xfId="3" applyFont="1" applyFill="1" applyBorder="1" applyAlignment="1">
      <alignment horizontal="center" vertical="top" wrapText="1"/>
    </xf>
    <xf numFmtId="0" fontId="68" fillId="7" borderId="31" xfId="3" applyFont="1" applyFill="1" applyBorder="1" applyAlignment="1">
      <alignment horizontal="center" vertical="top" wrapText="1"/>
    </xf>
    <xf numFmtId="0" fontId="68" fillId="0" borderId="51" xfId="3" applyFont="1" applyBorder="1" applyAlignment="1">
      <alignment horizontal="center" vertical="top" wrapText="1"/>
    </xf>
    <xf numFmtId="0" fontId="68" fillId="0" borderId="31" xfId="3" applyFont="1" applyBorder="1" applyAlignment="1">
      <alignment horizontal="center" vertical="top" wrapText="1"/>
    </xf>
    <xf numFmtId="0" fontId="17" fillId="26" borderId="83" xfId="3" applyFont="1" applyFill="1" applyBorder="1" applyAlignment="1">
      <alignment horizontal="center" vertical="center"/>
    </xf>
    <xf numFmtId="0" fontId="70" fillId="7" borderId="48" xfId="3" applyFont="1" applyFill="1" applyBorder="1" applyAlignment="1">
      <alignment horizontal="center" vertical="center" wrapText="1"/>
    </xf>
    <xf numFmtId="9" fontId="68" fillId="7" borderId="117" xfId="3" applyNumberFormat="1" applyFont="1" applyFill="1" applyBorder="1" applyAlignment="1">
      <alignment horizontal="center" vertical="center" wrapText="1"/>
    </xf>
    <xf numFmtId="0" fontId="71" fillId="10" borderId="102" xfId="3" applyFont="1" applyFill="1" applyBorder="1" applyAlignment="1">
      <alignment horizontal="center" vertical="center"/>
    </xf>
    <xf numFmtId="10" fontId="69" fillId="10" borderId="60" xfId="2" applyNumberFormat="1" applyFont="1" applyFill="1" applyBorder="1" applyAlignment="1">
      <alignment horizontal="center" vertical="center"/>
    </xf>
    <xf numFmtId="0" fontId="39" fillId="5" borderId="76" xfId="0" applyFont="1" applyFill="1" applyBorder="1" applyAlignment="1">
      <alignment horizontal="center" vertical="center"/>
    </xf>
    <xf numFmtId="0" fontId="45" fillId="5" borderId="76" xfId="0" applyFont="1" applyFill="1" applyBorder="1" applyAlignment="1">
      <alignment horizontal="center" vertical="center"/>
    </xf>
    <xf numFmtId="0" fontId="39" fillId="0" borderId="76" xfId="0" applyFont="1" applyBorder="1" applyAlignment="1">
      <alignment horizontal="center" vertical="center"/>
    </xf>
    <xf numFmtId="0" fontId="39" fillId="0" borderId="85" xfId="0" applyFont="1" applyBorder="1" applyAlignment="1">
      <alignment horizontal="center" vertical="center"/>
    </xf>
    <xf numFmtId="0" fontId="39" fillId="4" borderId="119" xfId="0" applyFont="1" applyFill="1" applyBorder="1" applyAlignment="1">
      <alignment horizontal="center" vertical="center"/>
    </xf>
    <xf numFmtId="0" fontId="39" fillId="5" borderId="122" xfId="0" applyFont="1" applyFill="1" applyBorder="1" applyAlignment="1">
      <alignment horizontal="center" vertical="center"/>
    </xf>
    <xf numFmtId="0" fontId="12" fillId="8" borderId="71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12" fillId="8" borderId="67" xfId="0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14" fillId="8" borderId="59" xfId="0" applyFont="1" applyFill="1" applyBorder="1" applyAlignment="1">
      <alignment horizontal="center" vertical="center" wrapText="1"/>
    </xf>
    <xf numFmtId="0" fontId="14" fillId="8" borderId="63" xfId="0" applyFont="1" applyFill="1" applyBorder="1" applyAlignment="1">
      <alignment horizontal="center" vertical="center" wrapText="1"/>
    </xf>
    <xf numFmtId="0" fontId="11" fillId="5" borderId="116" xfId="0" applyFont="1" applyFill="1" applyBorder="1" applyAlignment="1">
      <alignment horizontal="center" vertical="center"/>
    </xf>
    <xf numFmtId="0" fontId="12" fillId="5" borderId="86" xfId="0" applyFont="1" applyFill="1" applyBorder="1" applyAlignment="1">
      <alignment horizontal="center" vertical="center" wrapText="1"/>
    </xf>
    <xf numFmtId="0" fontId="12" fillId="5" borderId="79" xfId="0" applyFont="1" applyFill="1" applyBorder="1" applyAlignment="1">
      <alignment horizontal="center" vertical="center" wrapText="1"/>
    </xf>
    <xf numFmtId="0" fontId="12" fillId="5" borderId="129" xfId="0" applyFont="1" applyFill="1" applyBorder="1" applyAlignment="1">
      <alignment horizontal="center" vertical="center" wrapText="1"/>
    </xf>
    <xf numFmtId="0" fontId="12" fillId="6" borderId="86" xfId="0" applyFont="1" applyFill="1" applyBorder="1" applyAlignment="1">
      <alignment horizontal="center" vertical="center" wrapText="1"/>
    </xf>
    <xf numFmtId="0" fontId="12" fillId="6" borderId="79" xfId="0" applyFont="1" applyFill="1" applyBorder="1" applyAlignment="1">
      <alignment horizontal="center" vertical="center" wrapText="1"/>
    </xf>
    <xf numFmtId="0" fontId="12" fillId="6" borderId="87" xfId="0" applyFont="1" applyFill="1" applyBorder="1" applyAlignment="1">
      <alignment horizontal="center" vertical="center" wrapText="1"/>
    </xf>
    <xf numFmtId="0" fontId="12" fillId="5" borderId="66" xfId="0" applyFont="1" applyFill="1" applyBorder="1" applyAlignment="1">
      <alignment horizontal="center" vertical="center" wrapText="1"/>
    </xf>
    <xf numFmtId="0" fontId="12" fillId="8" borderId="86" xfId="0" applyFont="1" applyFill="1" applyBorder="1" applyAlignment="1">
      <alignment horizontal="center" vertical="center" wrapText="1"/>
    </xf>
    <xf numFmtId="0" fontId="12" fillId="8" borderId="79" xfId="0" applyFont="1" applyFill="1" applyBorder="1" applyAlignment="1">
      <alignment horizontal="center" vertical="center" wrapText="1"/>
    </xf>
    <xf numFmtId="0" fontId="12" fillId="8" borderId="69" xfId="0" applyFont="1" applyFill="1" applyBorder="1" applyAlignment="1">
      <alignment horizontal="center" vertical="center" wrapText="1"/>
    </xf>
    <xf numFmtId="0" fontId="12" fillId="8" borderId="65" xfId="0" applyFont="1" applyFill="1" applyBorder="1" applyAlignment="1">
      <alignment horizontal="center" vertical="center" wrapText="1"/>
    </xf>
    <xf numFmtId="0" fontId="12" fillId="8" borderId="66" xfId="0" applyFont="1" applyFill="1" applyBorder="1" applyAlignment="1">
      <alignment horizontal="center" vertical="center" wrapText="1"/>
    </xf>
    <xf numFmtId="0" fontId="11" fillId="27" borderId="83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84" xfId="0" applyFont="1" applyFill="1" applyBorder="1" applyAlignment="1">
      <alignment horizontal="center" vertical="center"/>
    </xf>
    <xf numFmtId="0" fontId="5" fillId="3" borderId="103" xfId="0" applyFont="1" applyFill="1" applyBorder="1" applyAlignment="1">
      <alignment horizontal="center" vertical="center"/>
    </xf>
    <xf numFmtId="0" fontId="5" fillId="6" borderId="102" xfId="0" applyFont="1" applyFill="1" applyBorder="1" applyAlignment="1">
      <alignment horizontal="center" vertical="center"/>
    </xf>
    <xf numFmtId="0" fontId="5" fillId="6" borderId="84" xfId="0" applyFont="1" applyFill="1" applyBorder="1" applyAlignment="1">
      <alignment horizontal="center" vertical="center"/>
    </xf>
    <xf numFmtId="0" fontId="5" fillId="6" borderId="103" xfId="0" applyFont="1" applyFill="1" applyBorder="1" applyAlignment="1">
      <alignment horizontal="center" vertical="center"/>
    </xf>
    <xf numFmtId="0" fontId="5" fillId="0" borderId="127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0" fontId="5" fillId="8" borderId="102" xfId="0" applyFont="1" applyFill="1" applyBorder="1" applyAlignment="1">
      <alignment horizontal="center" vertical="center"/>
    </xf>
    <xf numFmtId="0" fontId="5" fillId="8" borderId="84" xfId="0" applyFont="1" applyFill="1" applyBorder="1" applyAlignment="1">
      <alignment horizontal="center" vertical="center"/>
    </xf>
    <xf numFmtId="0" fontId="5" fillId="8" borderId="109" xfId="0" applyFont="1" applyFill="1" applyBorder="1" applyAlignment="1">
      <alignment horizontal="center" vertical="center"/>
    </xf>
    <xf numFmtId="0" fontId="5" fillId="8" borderId="110" xfId="0" applyFont="1" applyFill="1" applyBorder="1" applyAlignment="1">
      <alignment horizontal="center" vertical="center"/>
    </xf>
    <xf numFmtId="0" fontId="5" fillId="8" borderId="112" xfId="0" applyFont="1" applyFill="1" applyBorder="1" applyAlignment="1">
      <alignment horizontal="center" vertical="center"/>
    </xf>
    <xf numFmtId="0" fontId="75" fillId="0" borderId="0" xfId="7" applyFont="1">
      <alignment vertical="center"/>
    </xf>
    <xf numFmtId="0" fontId="30" fillId="7" borderId="52" xfId="7" applyFont="1" applyFill="1" applyBorder="1" applyAlignment="1">
      <alignment horizontal="center" vertical="center"/>
    </xf>
    <xf numFmtId="0" fontId="13" fillId="7" borderId="5" xfId="7" applyFont="1" applyFill="1" applyBorder="1" applyAlignment="1">
      <alignment horizontal="center" vertical="center" wrapText="1"/>
    </xf>
    <xf numFmtId="0" fontId="13" fillId="7" borderId="6" xfId="7" applyFont="1" applyFill="1" applyBorder="1" applyAlignment="1">
      <alignment horizontal="center" vertical="center" wrapText="1"/>
    </xf>
    <xf numFmtId="0" fontId="13" fillId="7" borderId="7" xfId="7" applyFont="1" applyFill="1" applyBorder="1" applyAlignment="1">
      <alignment horizontal="center" vertical="center" wrapText="1"/>
    </xf>
    <xf numFmtId="0" fontId="13" fillId="12" borderId="18" xfId="7" applyFont="1" applyFill="1" applyBorder="1" applyAlignment="1">
      <alignment horizontal="center" vertical="center" wrapText="1"/>
    </xf>
    <xf numFmtId="0" fontId="13" fillId="12" borderId="19" xfId="7" applyFont="1" applyFill="1" applyBorder="1" applyAlignment="1">
      <alignment horizontal="center" vertical="center" wrapText="1"/>
    </xf>
    <xf numFmtId="0" fontId="13" fillId="12" borderId="20" xfId="7" applyFont="1" applyFill="1" applyBorder="1" applyAlignment="1">
      <alignment horizontal="center" vertical="center" wrapText="1"/>
    </xf>
    <xf numFmtId="0" fontId="13" fillId="9" borderId="53" xfId="7" applyFont="1" applyFill="1" applyBorder="1" applyAlignment="1">
      <alignment horizontal="center" vertical="center" wrapText="1"/>
    </xf>
    <xf numFmtId="0" fontId="13" fillId="9" borderId="6" xfId="7" applyFont="1" applyFill="1" applyBorder="1" applyAlignment="1">
      <alignment horizontal="center" vertical="center" wrapText="1"/>
    </xf>
    <xf numFmtId="0" fontId="13" fillId="9" borderId="7" xfId="7" applyFont="1" applyFill="1" applyBorder="1" applyAlignment="1">
      <alignment horizontal="center" vertical="center" wrapText="1"/>
    </xf>
    <xf numFmtId="0" fontId="13" fillId="7" borderId="53" xfId="7" applyFont="1" applyFill="1" applyBorder="1" applyAlignment="1">
      <alignment horizontal="center" vertical="center" wrapText="1"/>
    </xf>
    <xf numFmtId="9" fontId="13" fillId="7" borderId="54" xfId="2" applyFont="1" applyFill="1" applyBorder="1" applyAlignment="1">
      <alignment horizontal="center" vertical="center"/>
    </xf>
    <xf numFmtId="0" fontId="13" fillId="10" borderId="55" xfId="7" applyFont="1" applyFill="1" applyBorder="1" applyAlignment="1">
      <alignment horizontal="center" vertical="center" wrapText="1"/>
    </xf>
    <xf numFmtId="0" fontId="13" fillId="10" borderId="56" xfId="7" applyFont="1" applyFill="1" applyBorder="1" applyAlignment="1">
      <alignment horizontal="center" vertical="center" wrapText="1"/>
    </xf>
    <xf numFmtId="0" fontId="13" fillId="9" borderId="57" xfId="7" applyFont="1" applyFill="1" applyBorder="1" applyAlignment="1">
      <alignment horizontal="center" vertical="center" wrapText="1"/>
    </xf>
    <xf numFmtId="0" fontId="13" fillId="10" borderId="5" xfId="7" applyFont="1" applyFill="1" applyBorder="1" applyAlignment="1">
      <alignment horizontal="center" vertical="center" wrapText="1"/>
    </xf>
    <xf numFmtId="0" fontId="13" fillId="10" borderId="54" xfId="7" applyFont="1" applyFill="1" applyBorder="1" applyAlignment="1">
      <alignment horizontal="center" vertical="center" wrapText="1"/>
    </xf>
    <xf numFmtId="0" fontId="13" fillId="10" borderId="58" xfId="7" applyFont="1" applyFill="1" applyBorder="1" applyAlignment="1">
      <alignment horizontal="center" vertical="center" wrapText="1"/>
    </xf>
    <xf numFmtId="0" fontId="13" fillId="10" borderId="18" xfId="7" applyFont="1" applyFill="1" applyBorder="1" applyAlignment="1">
      <alignment horizontal="center" vertical="center" wrapText="1"/>
    </xf>
    <xf numFmtId="0" fontId="13" fillId="10" borderId="19" xfId="7" applyFont="1" applyFill="1" applyBorder="1" applyAlignment="1">
      <alignment horizontal="center" vertical="center" wrapText="1"/>
    </xf>
    <xf numFmtId="0" fontId="13" fillId="10" borderId="59" xfId="7" applyFont="1" applyFill="1" applyBorder="1" applyAlignment="1">
      <alignment horizontal="center" vertical="center" wrapText="1"/>
    </xf>
    <xf numFmtId="0" fontId="13" fillId="9" borderId="20" xfId="7" applyFont="1" applyFill="1" applyBorder="1" applyAlignment="1">
      <alignment horizontal="center" vertical="center" wrapText="1"/>
    </xf>
    <xf numFmtId="9" fontId="13" fillId="10" borderId="60" xfId="2" applyFont="1" applyFill="1" applyBorder="1" applyAlignment="1">
      <alignment horizontal="center" vertical="center"/>
    </xf>
    <xf numFmtId="0" fontId="30" fillId="7" borderId="61" xfId="7" applyFont="1" applyFill="1" applyBorder="1" applyAlignment="1">
      <alignment horizontal="center" vertical="center"/>
    </xf>
    <xf numFmtId="0" fontId="13" fillId="7" borderId="18" xfId="7" applyFont="1" applyFill="1" applyBorder="1" applyAlignment="1">
      <alignment horizontal="center" vertical="center" wrapText="1"/>
    </xf>
    <xf numFmtId="0" fontId="13" fillId="7" borderId="19" xfId="7" applyFont="1" applyFill="1" applyBorder="1" applyAlignment="1">
      <alignment horizontal="center" vertical="center" wrapText="1"/>
    </xf>
    <xf numFmtId="0" fontId="13" fillId="7" borderId="62" xfId="7" applyFont="1" applyFill="1" applyBorder="1" applyAlignment="1">
      <alignment horizontal="center" vertical="center" wrapText="1"/>
    </xf>
    <xf numFmtId="0" fontId="13" fillId="10" borderId="63" xfId="7" applyFont="1" applyFill="1" applyBorder="1" applyAlignment="1">
      <alignment horizontal="center" vertical="center" wrapText="1"/>
    </xf>
    <xf numFmtId="0" fontId="49" fillId="0" borderId="77" xfId="7" applyFont="1" applyFill="1" applyBorder="1" applyAlignment="1">
      <alignment horizontal="center" vertical="center" wrapText="1"/>
    </xf>
    <xf numFmtId="0" fontId="49" fillId="0" borderId="19" xfId="7" applyFont="1" applyFill="1" applyBorder="1" applyAlignment="1">
      <alignment horizontal="center" vertical="center" wrapText="1"/>
    </xf>
    <xf numFmtId="0" fontId="13" fillId="0" borderId="62" xfId="7" applyFont="1" applyFill="1" applyBorder="1" applyAlignment="1">
      <alignment horizontal="center" vertical="center" wrapText="1"/>
    </xf>
    <xf numFmtId="0" fontId="13" fillId="0" borderId="19" xfId="7" applyFont="1" applyFill="1" applyBorder="1" applyAlignment="1">
      <alignment horizontal="center" vertical="center" wrapText="1"/>
    </xf>
    <xf numFmtId="0" fontId="13" fillId="10" borderId="18" xfId="7" applyFont="1" applyFill="1" applyBorder="1" applyAlignment="1">
      <alignment horizontal="center" vertical="center"/>
    </xf>
    <xf numFmtId="0" fontId="13" fillId="10" borderId="19" xfId="7" applyFont="1" applyFill="1" applyBorder="1" applyAlignment="1">
      <alignment horizontal="center" vertical="center"/>
    </xf>
    <xf numFmtId="0" fontId="13" fillId="10" borderId="59" xfId="7" applyFont="1" applyFill="1" applyBorder="1" applyAlignment="1">
      <alignment horizontal="center" vertical="center"/>
    </xf>
    <xf numFmtId="0" fontId="13" fillId="10" borderId="63" xfId="7" applyFont="1" applyFill="1" applyBorder="1" applyAlignment="1">
      <alignment horizontal="center" vertical="center"/>
    </xf>
    <xf numFmtId="0" fontId="13" fillId="7" borderId="18" xfId="7" applyFont="1" applyFill="1" applyBorder="1" applyAlignment="1">
      <alignment horizontal="center" vertical="center"/>
    </xf>
    <xf numFmtId="0" fontId="13" fillId="7" borderId="19" xfId="7" applyFont="1" applyFill="1" applyBorder="1" applyAlignment="1">
      <alignment horizontal="center" vertical="center"/>
    </xf>
    <xf numFmtId="0" fontId="13" fillId="12" borderId="18" xfId="7" applyFont="1" applyFill="1" applyBorder="1" applyAlignment="1">
      <alignment horizontal="center" vertical="center"/>
    </xf>
    <xf numFmtId="0" fontId="13" fillId="12" borderId="19" xfId="7" applyFont="1" applyFill="1" applyBorder="1" applyAlignment="1">
      <alignment horizontal="center" vertical="center"/>
    </xf>
    <xf numFmtId="0" fontId="13" fillId="12" borderId="20" xfId="7" applyFont="1" applyFill="1" applyBorder="1" applyAlignment="1">
      <alignment horizontal="center" vertical="center"/>
    </xf>
    <xf numFmtId="0" fontId="13" fillId="7" borderId="62" xfId="7" applyFont="1" applyFill="1" applyBorder="1" applyAlignment="1">
      <alignment horizontal="center" vertical="center"/>
    </xf>
    <xf numFmtId="0" fontId="30" fillId="0" borderId="61" xfId="7" applyFont="1" applyBorder="1" applyAlignment="1">
      <alignment horizontal="center" vertical="center"/>
    </xf>
    <xf numFmtId="0" fontId="30" fillId="0" borderId="83" xfId="7" applyFont="1" applyFill="1" applyBorder="1" applyAlignment="1">
      <alignment horizontal="center" vertical="center"/>
    </xf>
    <xf numFmtId="0" fontId="30" fillId="0" borderId="116" xfId="7" applyFont="1" applyBorder="1" applyAlignment="1">
      <alignment horizontal="center" vertical="center"/>
    </xf>
    <xf numFmtId="0" fontId="13" fillId="7" borderId="86" xfId="7" applyFont="1" applyFill="1" applyBorder="1" applyAlignment="1">
      <alignment horizontal="center" vertical="center" wrapText="1"/>
    </xf>
    <xf numFmtId="0" fontId="13" fillId="7" borderId="79" xfId="7" applyFont="1" applyFill="1" applyBorder="1" applyAlignment="1">
      <alignment horizontal="center" vertical="center" wrapText="1"/>
    </xf>
    <xf numFmtId="0" fontId="13" fillId="7" borderId="36" xfId="7" applyFont="1" applyFill="1" applyBorder="1" applyAlignment="1">
      <alignment horizontal="center" vertical="center" wrapText="1"/>
    </xf>
    <xf numFmtId="0" fontId="13" fillId="12" borderId="86" xfId="7" applyFont="1" applyFill="1" applyBorder="1" applyAlignment="1">
      <alignment horizontal="center" vertical="center" wrapText="1"/>
    </xf>
    <xf numFmtId="0" fontId="13" fillId="12" borderId="79" xfId="7" applyFont="1" applyFill="1" applyBorder="1" applyAlignment="1">
      <alignment horizontal="center" vertical="center" wrapText="1"/>
    </xf>
    <xf numFmtId="0" fontId="13" fillId="12" borderId="87" xfId="7" applyFont="1" applyFill="1" applyBorder="1" applyAlignment="1">
      <alignment horizontal="center" vertical="center" wrapText="1"/>
    </xf>
    <xf numFmtId="0" fontId="13" fillId="9" borderId="130" xfId="7" applyFont="1" applyFill="1" applyBorder="1" applyAlignment="1">
      <alignment horizontal="center" vertical="center" wrapText="1"/>
    </xf>
    <xf numFmtId="0" fontId="13" fillId="9" borderId="35" xfId="7" applyFont="1" applyFill="1" applyBorder="1" applyAlignment="1">
      <alignment horizontal="center" vertical="center" wrapText="1"/>
    </xf>
    <xf numFmtId="0" fontId="13" fillId="9" borderId="36" xfId="7" applyFont="1" applyFill="1" applyBorder="1" applyAlignment="1">
      <alignment horizontal="center" vertical="center" wrapText="1"/>
    </xf>
    <xf numFmtId="0" fontId="13" fillId="7" borderId="35" xfId="7" applyFont="1" applyFill="1" applyBorder="1" applyAlignment="1">
      <alignment horizontal="center" vertical="center" wrapText="1"/>
    </xf>
    <xf numFmtId="9" fontId="13" fillId="7" borderId="131" xfId="2" applyFont="1" applyFill="1" applyBorder="1" applyAlignment="1">
      <alignment horizontal="center" vertical="center"/>
    </xf>
    <xf numFmtId="0" fontId="13" fillId="10" borderId="132" xfId="7" applyFont="1" applyFill="1" applyBorder="1" applyAlignment="1">
      <alignment horizontal="center" vertical="center" wrapText="1"/>
    </xf>
    <xf numFmtId="0" fontId="13" fillId="10" borderId="133" xfId="7" applyFont="1" applyFill="1" applyBorder="1" applyAlignment="1">
      <alignment horizontal="center" vertical="center" wrapText="1"/>
    </xf>
    <xf numFmtId="0" fontId="13" fillId="9" borderId="129" xfId="7" applyFont="1" applyFill="1" applyBorder="1" applyAlignment="1">
      <alignment horizontal="center" vertical="center" wrapText="1"/>
    </xf>
    <xf numFmtId="0" fontId="13" fillId="10" borderId="86" xfId="7" applyFont="1" applyFill="1" applyBorder="1" applyAlignment="1">
      <alignment horizontal="center" vertical="center"/>
    </xf>
    <xf numFmtId="0" fontId="13" fillId="10" borderId="69" xfId="7" applyFont="1" applyFill="1" applyBorder="1" applyAlignment="1">
      <alignment horizontal="center" vertical="center"/>
    </xf>
    <xf numFmtId="0" fontId="13" fillId="10" borderId="65" xfId="7" applyFont="1" applyFill="1" applyBorder="1" applyAlignment="1">
      <alignment horizontal="center" vertical="center"/>
    </xf>
    <xf numFmtId="0" fontId="13" fillId="10" borderId="134" xfId="7" applyFont="1" applyFill="1" applyBorder="1" applyAlignment="1">
      <alignment horizontal="center" vertical="center" wrapText="1"/>
    </xf>
    <xf numFmtId="0" fontId="13" fillId="9" borderId="87" xfId="7" applyFont="1" applyFill="1" applyBorder="1" applyAlignment="1">
      <alignment horizontal="center" vertical="center" wrapText="1"/>
    </xf>
    <xf numFmtId="9" fontId="13" fillId="10" borderId="12" xfId="2" applyFont="1" applyFill="1" applyBorder="1" applyAlignment="1">
      <alignment horizontal="center" vertical="center"/>
    </xf>
    <xf numFmtId="0" fontId="75" fillId="3" borderId="19" xfId="7" applyFont="1" applyFill="1" applyBorder="1">
      <alignment vertical="center"/>
    </xf>
    <xf numFmtId="0" fontId="13" fillId="3" borderId="19" xfId="7" applyFont="1" applyFill="1" applyBorder="1" applyAlignment="1">
      <alignment horizontal="center" vertical="center" wrapText="1"/>
    </xf>
    <xf numFmtId="9" fontId="13" fillId="3" borderId="19" xfId="7" applyNumberFormat="1" applyFont="1" applyFill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81" fillId="2" borderId="19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9" fontId="81" fillId="0" borderId="19" xfId="0" applyNumberFormat="1" applyFont="1" applyBorder="1" applyAlignment="1">
      <alignment horizontal="center" vertical="center" wrapText="1"/>
    </xf>
    <xf numFmtId="0" fontId="32" fillId="8" borderId="19" xfId="0" applyFont="1" applyFill="1" applyBorder="1" applyAlignment="1">
      <alignment horizontal="center" vertical="center" wrapText="1"/>
    </xf>
    <xf numFmtId="0" fontId="81" fillId="8" borderId="19" xfId="0" applyFont="1" applyFill="1" applyBorder="1" applyAlignment="1">
      <alignment horizontal="center" vertical="center"/>
    </xf>
    <xf numFmtId="9" fontId="12" fillId="8" borderId="78" xfId="1" applyFont="1" applyFill="1" applyBorder="1" applyAlignment="1">
      <alignment horizontal="center" vertical="center"/>
    </xf>
    <xf numFmtId="176" fontId="81" fillId="8" borderId="19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9" fontId="82" fillId="0" borderId="19" xfId="0" applyNumberFormat="1" applyFont="1" applyBorder="1" applyAlignment="1">
      <alignment horizontal="center" vertical="center" wrapText="1"/>
    </xf>
    <xf numFmtId="0" fontId="11" fillId="27" borderId="88" xfId="0" applyFont="1" applyFill="1" applyBorder="1" applyAlignment="1">
      <alignment horizontal="center" vertical="center"/>
    </xf>
    <xf numFmtId="0" fontId="12" fillId="3" borderId="84" xfId="0" applyFont="1" applyFill="1" applyBorder="1" applyAlignment="1">
      <alignment horizontal="center" vertical="center" wrapText="1"/>
    </xf>
    <xf numFmtId="9" fontId="12" fillId="3" borderId="84" xfId="0" applyNumberFormat="1" applyFont="1" applyFill="1" applyBorder="1" applyAlignment="1">
      <alignment horizontal="center" vertical="center" wrapText="1"/>
    </xf>
    <xf numFmtId="9" fontId="12" fillId="3" borderId="78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48" fillId="0" borderId="0" xfId="3" applyFont="1">
      <alignment vertical="center"/>
    </xf>
    <xf numFmtId="0" fontId="11" fillId="5" borderId="52" xfId="3" applyFont="1" applyFill="1" applyBorder="1" applyAlignment="1">
      <alignment horizontal="center" vertical="center"/>
    </xf>
    <xf numFmtId="0" fontId="12" fillId="5" borderId="5" xfId="3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center" vertical="center" wrapText="1"/>
    </xf>
    <xf numFmtId="0" fontId="12" fillId="5" borderId="7" xfId="3" applyFont="1" applyFill="1" applyBorder="1" applyAlignment="1">
      <alignment horizontal="center" vertical="center" wrapText="1"/>
    </xf>
    <xf numFmtId="0" fontId="12" fillId="3" borderId="53" xfId="3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center" vertical="center" wrapText="1"/>
    </xf>
    <xf numFmtId="0" fontId="12" fillId="3" borderId="7" xfId="3" applyFont="1" applyFill="1" applyBorder="1" applyAlignment="1">
      <alignment horizontal="center" vertical="center" wrapText="1"/>
    </xf>
    <xf numFmtId="0" fontId="12" fillId="5" borderId="53" xfId="3" applyFont="1" applyFill="1" applyBorder="1" applyAlignment="1">
      <alignment horizontal="center" vertical="center" wrapText="1"/>
    </xf>
    <xf numFmtId="9" fontId="12" fillId="5" borderId="54" xfId="8" applyFont="1" applyFill="1" applyBorder="1" applyAlignment="1">
      <alignment horizontal="center" vertical="center"/>
    </xf>
    <xf numFmtId="0" fontId="12" fillId="8" borderId="55" xfId="3" applyFont="1" applyFill="1" applyBorder="1" applyAlignment="1">
      <alignment horizontal="center" vertical="center" wrapText="1"/>
    </xf>
    <xf numFmtId="0" fontId="12" fillId="8" borderId="56" xfId="3" applyFont="1" applyFill="1" applyBorder="1" applyAlignment="1">
      <alignment horizontal="center" vertical="center" wrapText="1"/>
    </xf>
    <xf numFmtId="0" fontId="12" fillId="3" borderId="57" xfId="3" applyFont="1" applyFill="1" applyBorder="1" applyAlignment="1">
      <alignment horizontal="center" vertical="center" wrapText="1"/>
    </xf>
    <xf numFmtId="0" fontId="12" fillId="8" borderId="18" xfId="3" applyFont="1" applyFill="1" applyBorder="1" applyAlignment="1">
      <alignment horizontal="center" vertical="center" wrapText="1"/>
    </xf>
    <xf numFmtId="0" fontId="12" fillId="8" borderId="19" xfId="3" applyFont="1" applyFill="1" applyBorder="1" applyAlignment="1">
      <alignment horizontal="center" vertical="center" wrapText="1"/>
    </xf>
    <xf numFmtId="0" fontId="12" fillId="8" borderId="59" xfId="3" applyFont="1" applyFill="1" applyBorder="1" applyAlignment="1">
      <alignment horizontal="center" vertical="center" wrapText="1"/>
    </xf>
    <xf numFmtId="0" fontId="12" fillId="3" borderId="20" xfId="3" applyFont="1" applyFill="1" applyBorder="1" applyAlignment="1">
      <alignment horizontal="center" vertical="center" wrapText="1"/>
    </xf>
    <xf numFmtId="9" fontId="12" fillId="8" borderId="60" xfId="8" applyFont="1" applyFill="1" applyBorder="1" applyAlignment="1">
      <alignment horizontal="center" vertical="center"/>
    </xf>
    <xf numFmtId="0" fontId="11" fillId="5" borderId="61" xfId="3" applyFont="1" applyFill="1" applyBorder="1" applyAlignment="1">
      <alignment horizontal="center" vertical="center"/>
    </xf>
    <xf numFmtId="0" fontId="16" fillId="8" borderId="18" xfId="3" applyFont="1" applyFill="1" applyBorder="1" applyAlignment="1">
      <alignment horizontal="center" vertical="center" wrapText="1"/>
    </xf>
    <xf numFmtId="0" fontId="16" fillId="8" borderId="59" xfId="3" applyFont="1" applyFill="1" applyBorder="1" applyAlignment="1">
      <alignment horizontal="center" vertical="center" wrapText="1"/>
    </xf>
    <xf numFmtId="0" fontId="16" fillId="3" borderId="20" xfId="3" applyFont="1" applyFill="1" applyBorder="1" applyAlignment="1">
      <alignment horizontal="center" vertical="center" wrapText="1"/>
    </xf>
    <xf numFmtId="0" fontId="16" fillId="8" borderId="19" xfId="3" applyFont="1" applyFill="1" applyBorder="1" applyAlignment="1">
      <alignment horizontal="center" vertical="center" wrapText="1"/>
    </xf>
    <xf numFmtId="0" fontId="17" fillId="5" borderId="61" xfId="3" applyFont="1" applyFill="1" applyBorder="1" applyAlignment="1">
      <alignment horizontal="center" vertical="center"/>
    </xf>
    <xf numFmtId="0" fontId="11" fillId="0" borderId="61" xfId="3" applyFont="1" applyBorder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17" fillId="7" borderId="52" xfId="0" applyFont="1" applyFill="1" applyBorder="1" applyAlignment="1">
      <alignment vertical="center"/>
    </xf>
    <xf numFmtId="0" fontId="17" fillId="7" borderId="61" xfId="0" applyFont="1" applyFill="1" applyBorder="1" applyAlignment="1">
      <alignment vertical="center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3" fillId="12" borderId="18" xfId="0" applyFont="1" applyFill="1" applyBorder="1" applyAlignment="1">
      <alignment horizontal="center" vertical="center" wrapText="1"/>
    </xf>
    <xf numFmtId="0" fontId="13" fillId="12" borderId="19" xfId="0" applyFont="1" applyFill="1" applyBorder="1" applyAlignment="1">
      <alignment horizontal="center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3" fillId="9" borderId="62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13" fillId="7" borderId="62" xfId="0" applyFont="1" applyFill="1" applyBorder="1" applyAlignment="1">
      <alignment horizontal="center" vertical="center" wrapText="1"/>
    </xf>
    <xf numFmtId="0" fontId="16" fillId="10" borderId="63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9" borderId="53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57" xfId="0" applyFont="1" applyFill="1" applyBorder="1" applyAlignment="1">
      <alignment horizontal="center" vertical="center" wrapText="1"/>
    </xf>
    <xf numFmtId="0" fontId="17" fillId="26" borderId="83" xfId="0" applyFont="1" applyFill="1" applyBorder="1" applyAlignment="1">
      <alignment horizontal="center" vertical="center"/>
    </xf>
    <xf numFmtId="0" fontId="22" fillId="9" borderId="103" xfId="0" applyFont="1" applyFill="1" applyBorder="1" applyAlignment="1">
      <alignment horizontal="center" vertical="center"/>
    </xf>
    <xf numFmtId="0" fontId="22" fillId="0" borderId="0" xfId="3" applyFont="1" applyBorder="1">
      <alignment vertical="center"/>
    </xf>
    <xf numFmtId="49" fontId="4" fillId="0" borderId="19" xfId="3" applyNumberFormat="1" applyFont="1" applyBorder="1" applyAlignment="1">
      <alignment vertical="center" wrapText="1"/>
    </xf>
    <xf numFmtId="0" fontId="40" fillId="0" borderId="19" xfId="3" applyBorder="1" applyAlignment="1">
      <alignment horizontal="center" vertical="center" wrapText="1"/>
    </xf>
    <xf numFmtId="9" fontId="16" fillId="7" borderId="19" xfId="5" applyFont="1" applyFill="1" applyBorder="1" applyAlignment="1">
      <alignment horizontal="center" vertical="center"/>
    </xf>
    <xf numFmtId="9" fontId="16" fillId="10" borderId="19" xfId="5" applyFont="1" applyFill="1" applyBorder="1" applyAlignment="1">
      <alignment horizontal="center" vertical="center"/>
    </xf>
    <xf numFmtId="0" fontId="32" fillId="2" borderId="19" xfId="3" applyFont="1" applyFill="1" applyBorder="1" applyAlignment="1">
      <alignment horizontal="center" vertical="center" wrapText="1"/>
    </xf>
    <xf numFmtId="0" fontId="32" fillId="0" borderId="19" xfId="3" applyFont="1" applyBorder="1" applyAlignment="1">
      <alignment horizontal="center" vertical="center" wrapText="1"/>
    </xf>
    <xf numFmtId="177" fontId="14" fillId="18" borderId="19" xfId="9" applyFont="1" applyFill="1" applyBorder="1" applyAlignment="1">
      <alignment horizontal="center" vertical="center" wrapText="1"/>
    </xf>
    <xf numFmtId="177" fontId="14" fillId="28" borderId="19" xfId="9" applyFont="1" applyFill="1" applyBorder="1" applyAlignment="1">
      <alignment horizontal="center" vertical="center" wrapText="1"/>
    </xf>
    <xf numFmtId="0" fontId="13" fillId="10" borderId="19" xfId="3" applyFont="1" applyFill="1" applyBorder="1" applyAlignment="1">
      <alignment horizontal="center" vertical="center"/>
    </xf>
    <xf numFmtId="0" fontId="16" fillId="10" borderId="19" xfId="3" applyFont="1" applyFill="1" applyBorder="1" applyAlignment="1">
      <alignment horizontal="center" vertical="center"/>
    </xf>
    <xf numFmtId="49" fontId="4" fillId="0" borderId="19" xfId="3" applyNumberFormat="1" applyFont="1" applyBorder="1" applyAlignment="1">
      <alignment horizontal="left" vertical="center" wrapText="1"/>
    </xf>
    <xf numFmtId="0" fontId="12" fillId="10" borderId="19" xfId="3" applyFont="1" applyFill="1" applyBorder="1" applyAlignment="1">
      <alignment horizontal="center" vertical="center" wrapText="1"/>
    </xf>
    <xf numFmtId="49" fontId="4" fillId="0" borderId="19" xfId="3" applyNumberFormat="1" applyFont="1" applyFill="1" applyBorder="1" applyAlignment="1">
      <alignment vertical="center" wrapText="1"/>
    </xf>
    <xf numFmtId="0" fontId="81" fillId="2" borderId="19" xfId="3" applyFont="1" applyFill="1" applyBorder="1" applyAlignment="1">
      <alignment horizontal="center" vertical="center" wrapText="1"/>
    </xf>
    <xf numFmtId="0" fontId="49" fillId="0" borderId="18" xfId="3" applyFont="1" applyFill="1" applyBorder="1" applyAlignment="1">
      <alignment horizontal="center" vertical="center" wrapText="1"/>
    </xf>
    <xf numFmtId="0" fontId="49" fillId="0" borderId="19" xfId="3" applyFont="1" applyFill="1" applyBorder="1" applyAlignment="1">
      <alignment horizontal="center" vertical="center" wrapText="1"/>
    </xf>
    <xf numFmtId="0" fontId="49" fillId="0" borderId="20" xfId="3" applyFont="1" applyFill="1" applyBorder="1" applyAlignment="1">
      <alignment horizontal="center" vertical="center" wrapText="1"/>
    </xf>
    <xf numFmtId="0" fontId="11" fillId="27" borderId="83" xfId="3" applyFont="1" applyFill="1" applyBorder="1" applyAlignment="1">
      <alignment horizontal="center" vertical="center"/>
    </xf>
    <xf numFmtId="0" fontId="48" fillId="3" borderId="102" xfId="3" applyFont="1" applyFill="1" applyBorder="1" applyAlignment="1">
      <alignment horizontal="center" vertical="center"/>
    </xf>
    <xf numFmtId="0" fontId="48" fillId="6" borderId="102" xfId="3" applyFont="1" applyFill="1" applyBorder="1" applyAlignment="1">
      <alignment horizontal="center" vertical="center"/>
    </xf>
    <xf numFmtId="0" fontId="48" fillId="5" borderId="136" xfId="3" applyFont="1" applyFill="1" applyBorder="1" applyAlignment="1">
      <alignment horizontal="center" vertical="center"/>
    </xf>
    <xf numFmtId="0" fontId="48" fillId="8" borderId="102" xfId="3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1" fillId="7" borderId="61" xfId="7" applyFont="1" applyFill="1" applyBorder="1" applyAlignment="1">
      <alignment horizontal="center" vertical="center"/>
    </xf>
    <xf numFmtId="0" fontId="12" fillId="7" borderId="18" xfId="7" applyFont="1" applyFill="1" applyBorder="1" applyAlignment="1">
      <alignment horizontal="center" vertical="center" wrapText="1"/>
    </xf>
    <xf numFmtId="0" fontId="12" fillId="7" borderId="19" xfId="7" applyFont="1" applyFill="1" applyBorder="1" applyAlignment="1">
      <alignment horizontal="center" vertical="center" wrapText="1"/>
    </xf>
    <xf numFmtId="0" fontId="12" fillId="7" borderId="7" xfId="7" applyFont="1" applyFill="1" applyBorder="1" applyAlignment="1">
      <alignment horizontal="center" vertical="center" wrapText="1"/>
    </xf>
    <xf numFmtId="0" fontId="12" fillId="12" borderId="18" xfId="7" applyFont="1" applyFill="1" applyBorder="1" applyAlignment="1">
      <alignment horizontal="center" vertical="center" wrapText="1"/>
    </xf>
    <xf numFmtId="0" fontId="12" fillId="12" borderId="19" xfId="7" applyFont="1" applyFill="1" applyBorder="1" applyAlignment="1">
      <alignment horizontal="center" vertical="center" wrapText="1"/>
    </xf>
    <xf numFmtId="0" fontId="12" fillId="12" borderId="20" xfId="7" applyFont="1" applyFill="1" applyBorder="1" applyAlignment="1">
      <alignment horizontal="center" vertical="center" wrapText="1"/>
    </xf>
    <xf numFmtId="0" fontId="12" fillId="9" borderId="53" xfId="7" applyFont="1" applyFill="1" applyBorder="1" applyAlignment="1">
      <alignment horizontal="center" vertical="center" wrapText="1"/>
    </xf>
    <xf numFmtId="0" fontId="12" fillId="9" borderId="6" xfId="7" applyFont="1" applyFill="1" applyBorder="1" applyAlignment="1">
      <alignment horizontal="center" vertical="center" wrapText="1"/>
    </xf>
    <xf numFmtId="0" fontId="12" fillId="9" borderId="7" xfId="7" applyFont="1" applyFill="1" applyBorder="1" applyAlignment="1">
      <alignment horizontal="center" vertical="center" wrapText="1"/>
    </xf>
    <xf numFmtId="0" fontId="12" fillId="7" borderId="62" xfId="7" applyFont="1" applyFill="1" applyBorder="1" applyAlignment="1">
      <alignment horizontal="center" vertical="center" wrapText="1"/>
    </xf>
    <xf numFmtId="0" fontId="12" fillId="7" borderId="6" xfId="7" applyFont="1" applyFill="1" applyBorder="1" applyAlignment="1">
      <alignment horizontal="center" vertical="center" wrapText="1"/>
    </xf>
    <xf numFmtId="9" fontId="12" fillId="7" borderId="54" xfId="2" applyFont="1" applyFill="1" applyBorder="1" applyAlignment="1">
      <alignment horizontal="center" vertical="center"/>
    </xf>
    <xf numFmtId="0" fontId="12" fillId="10" borderId="18" xfId="7" applyFont="1" applyFill="1" applyBorder="1" applyAlignment="1">
      <alignment horizontal="center" vertical="center" wrapText="1"/>
    </xf>
    <xf numFmtId="0" fontId="12" fillId="10" borderId="19" xfId="7" applyFont="1" applyFill="1" applyBorder="1" applyAlignment="1">
      <alignment horizontal="center" vertical="center" wrapText="1"/>
    </xf>
    <xf numFmtId="0" fontId="12" fillId="9" borderId="57" xfId="7" applyFont="1" applyFill="1" applyBorder="1" applyAlignment="1">
      <alignment horizontal="center" vertical="center" wrapText="1"/>
    </xf>
    <xf numFmtId="0" fontId="12" fillId="10" borderId="59" xfId="7" applyFont="1" applyFill="1" applyBorder="1" applyAlignment="1">
      <alignment horizontal="center" vertical="center" wrapText="1"/>
    </xf>
    <xf numFmtId="0" fontId="12" fillId="10" borderId="63" xfId="7" applyFont="1" applyFill="1" applyBorder="1" applyAlignment="1">
      <alignment horizontal="center" vertical="center" wrapText="1"/>
    </xf>
    <xf numFmtId="0" fontId="12" fillId="9" borderId="20" xfId="7" applyFont="1" applyFill="1" applyBorder="1" applyAlignment="1">
      <alignment horizontal="center" vertical="center" wrapText="1"/>
    </xf>
    <xf numFmtId="9" fontId="12" fillId="10" borderId="60" xfId="2" applyFont="1" applyFill="1" applyBorder="1" applyAlignment="1">
      <alignment horizontal="center" vertical="center"/>
    </xf>
    <xf numFmtId="0" fontId="82" fillId="0" borderId="0" xfId="7" applyFont="1">
      <alignment vertical="center"/>
    </xf>
    <xf numFmtId="0" fontId="32" fillId="5" borderId="123" xfId="0" applyFont="1" applyFill="1" applyBorder="1" applyAlignment="1">
      <alignment vertical="center" wrapText="1"/>
    </xf>
    <xf numFmtId="0" fontId="32" fillId="5" borderId="56" xfId="0" applyFont="1" applyFill="1" applyBorder="1" applyAlignment="1">
      <alignment vertical="center" wrapText="1"/>
    </xf>
    <xf numFmtId="0" fontId="32" fillId="5" borderId="124" xfId="0" applyFont="1" applyFill="1" applyBorder="1" applyAlignment="1">
      <alignment vertical="center" wrapText="1"/>
    </xf>
    <xf numFmtId="0" fontId="32" fillId="4" borderId="123" xfId="0" applyFont="1" applyFill="1" applyBorder="1" applyAlignment="1">
      <alignment vertical="center" wrapText="1"/>
    </xf>
    <xf numFmtId="0" fontId="32" fillId="4" borderId="56" xfId="0" applyFont="1" applyFill="1" applyBorder="1" applyAlignment="1">
      <alignment vertical="center" wrapText="1"/>
    </xf>
    <xf numFmtId="0" fontId="32" fillId="3" borderId="123" xfId="0" applyFont="1" applyFill="1" applyBorder="1" applyAlignment="1">
      <alignment vertical="center" wrapText="1"/>
    </xf>
    <xf numFmtId="0" fontId="32" fillId="3" borderId="56" xfId="0" applyFont="1" applyFill="1" applyBorder="1" applyAlignment="1">
      <alignment vertical="center" wrapText="1"/>
    </xf>
    <xf numFmtId="0" fontId="32" fillId="3" borderId="124" xfId="0" applyFont="1" applyFill="1" applyBorder="1" applyAlignment="1">
      <alignment vertical="center" wrapText="1"/>
    </xf>
    <xf numFmtId="0" fontId="49" fillId="5" borderId="77" xfId="0" applyFont="1" applyFill="1" applyBorder="1" applyAlignment="1">
      <alignment vertical="center" wrapText="1"/>
    </xf>
    <xf numFmtId="0" fontId="49" fillId="5" borderId="19" xfId="0" applyFont="1" applyFill="1" applyBorder="1" applyAlignment="1">
      <alignment vertical="center" wrapText="1"/>
    </xf>
    <xf numFmtId="0" fontId="49" fillId="5" borderId="78" xfId="0" applyFont="1" applyFill="1" applyBorder="1" applyAlignment="1">
      <alignment vertical="center" wrapText="1"/>
    </xf>
    <xf numFmtId="0" fontId="49" fillId="4" borderId="77" xfId="0" applyFont="1" applyFill="1" applyBorder="1" applyAlignment="1">
      <alignment vertical="center" wrapText="1"/>
    </xf>
    <xf numFmtId="0" fontId="49" fillId="4" borderId="19" xfId="0" applyFont="1" applyFill="1" applyBorder="1" applyAlignment="1">
      <alignment vertical="center" wrapText="1"/>
    </xf>
    <xf numFmtId="0" fontId="32" fillId="3" borderId="77" xfId="0" applyFont="1" applyFill="1" applyBorder="1" applyAlignment="1">
      <alignment vertical="center" wrapText="1"/>
    </xf>
    <xf numFmtId="0" fontId="32" fillId="3" borderId="19" xfId="0" applyFont="1" applyFill="1" applyBorder="1" applyAlignment="1">
      <alignment vertical="center" wrapText="1"/>
    </xf>
    <xf numFmtId="0" fontId="32" fillId="3" borderId="78" xfId="0" applyFont="1" applyFill="1" applyBorder="1" applyAlignment="1">
      <alignment vertical="center" wrapText="1"/>
    </xf>
    <xf numFmtId="0" fontId="49" fillId="3" borderId="78" xfId="0" applyFont="1" applyFill="1" applyBorder="1" applyAlignment="1">
      <alignment vertical="center" wrapText="1"/>
    </xf>
    <xf numFmtId="0" fontId="32" fillId="5" borderId="77" xfId="0" applyFont="1" applyFill="1" applyBorder="1" applyAlignment="1">
      <alignment vertical="center" wrapText="1"/>
    </xf>
    <xf numFmtId="0" fontId="32" fillId="5" borderId="19" xfId="0" applyFont="1" applyFill="1" applyBorder="1" applyAlignment="1">
      <alignment vertical="center" wrapText="1"/>
    </xf>
    <xf numFmtId="0" fontId="32" fillId="5" borderId="78" xfId="0" applyFont="1" applyFill="1" applyBorder="1" applyAlignment="1">
      <alignment vertical="center" wrapText="1"/>
    </xf>
    <xf numFmtId="0" fontId="32" fillId="4" borderId="77" xfId="0" applyFont="1" applyFill="1" applyBorder="1" applyAlignment="1">
      <alignment vertical="center" wrapText="1"/>
    </xf>
    <xf numFmtId="0" fontId="32" fillId="4" borderId="19" xfId="0" applyFont="1" applyFill="1" applyBorder="1" applyAlignment="1">
      <alignment vertical="center" wrapText="1"/>
    </xf>
    <xf numFmtId="0" fontId="32" fillId="4" borderId="78" xfId="0" applyFont="1" applyFill="1" applyBorder="1" applyAlignment="1">
      <alignment vertical="center" wrapText="1"/>
    </xf>
    <xf numFmtId="0" fontId="50" fillId="5" borderId="77" xfId="0" applyFont="1" applyFill="1" applyBorder="1" applyAlignment="1">
      <alignment vertical="center" wrapText="1"/>
    </xf>
    <xf numFmtId="0" fontId="50" fillId="4" borderId="77" xfId="0" applyFont="1" applyFill="1" applyBorder="1" applyAlignment="1">
      <alignment vertical="center" wrapText="1"/>
    </xf>
    <xf numFmtId="0" fontId="29" fillId="5" borderId="77" xfId="0" applyFont="1" applyFill="1" applyBorder="1" applyAlignment="1">
      <alignment vertical="center" wrapText="1"/>
    </xf>
    <xf numFmtId="0" fontId="29" fillId="4" borderId="77" xfId="0" applyFont="1" applyFill="1" applyBorder="1" applyAlignment="1">
      <alignment vertical="center" wrapText="1"/>
    </xf>
    <xf numFmtId="0" fontId="29" fillId="3" borderId="77" xfId="0" applyFont="1" applyFill="1" applyBorder="1" applyAlignment="1">
      <alignment vertical="center" wrapText="1"/>
    </xf>
    <xf numFmtId="0" fontId="28" fillId="5" borderId="77" xfId="0" applyFont="1" applyFill="1" applyBorder="1" applyAlignment="1">
      <alignment vertical="center" wrapText="1"/>
    </xf>
    <xf numFmtId="0" fontId="28" fillId="5" borderId="19" xfId="0" applyFont="1" applyFill="1" applyBorder="1" applyAlignment="1">
      <alignment vertical="center" wrapText="1"/>
    </xf>
    <xf numFmtId="0" fontId="28" fillId="5" borderId="78" xfId="0" applyFont="1" applyFill="1" applyBorder="1" applyAlignment="1">
      <alignment vertical="center" wrapText="1"/>
    </xf>
    <xf numFmtId="0" fontId="28" fillId="4" borderId="77" xfId="0" applyFont="1" applyFill="1" applyBorder="1" applyAlignment="1">
      <alignment vertical="center" wrapText="1"/>
    </xf>
    <xf numFmtId="0" fontId="28" fillId="4" borderId="19" xfId="0" applyFont="1" applyFill="1" applyBorder="1" applyAlignment="1">
      <alignment vertical="center" wrapText="1"/>
    </xf>
    <xf numFmtId="0" fontId="28" fillId="3" borderId="78" xfId="0" applyFont="1" applyFill="1" applyBorder="1" applyAlignment="1">
      <alignment vertical="center" wrapText="1"/>
    </xf>
    <xf numFmtId="0" fontId="32" fillId="5" borderId="77" xfId="0" applyFont="1" applyFill="1" applyBorder="1" applyAlignment="1">
      <alignment vertical="center"/>
    </xf>
    <xf numFmtId="0" fontId="32" fillId="3" borderId="77" xfId="0" applyFont="1" applyFill="1" applyBorder="1" applyAlignment="1">
      <alignment vertical="center"/>
    </xf>
    <xf numFmtId="0" fontId="50" fillId="3" borderId="7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/>
    </xf>
    <xf numFmtId="0" fontId="32" fillId="5" borderId="84" xfId="0" applyFont="1" applyFill="1" applyBorder="1" applyAlignment="1">
      <alignment vertical="center"/>
    </xf>
    <xf numFmtId="0" fontId="32" fillId="5" borderId="89" xfId="0" applyFont="1" applyFill="1" applyBorder="1" applyAlignment="1">
      <alignment vertical="center"/>
    </xf>
    <xf numFmtId="0" fontId="32" fillId="4" borderId="88" xfId="0" applyFont="1" applyFill="1" applyBorder="1" applyAlignment="1">
      <alignment vertical="center"/>
    </xf>
    <xf numFmtId="0" fontId="32" fillId="4" borderId="84" xfId="0" applyFont="1" applyFill="1" applyBorder="1" applyAlignment="1">
      <alignment vertical="center"/>
    </xf>
    <xf numFmtId="0" fontId="32" fillId="4" borderId="89" xfId="0" applyFont="1" applyFill="1" applyBorder="1" applyAlignment="1">
      <alignment vertical="center"/>
    </xf>
    <xf numFmtId="0" fontId="32" fillId="3" borderId="88" xfId="0" applyFont="1" applyFill="1" applyBorder="1" applyAlignment="1">
      <alignment vertical="center"/>
    </xf>
    <xf numFmtId="0" fontId="32" fillId="3" borderId="84" xfId="0" applyFont="1" applyFill="1" applyBorder="1" applyAlignment="1">
      <alignment vertical="center"/>
    </xf>
    <xf numFmtId="0" fontId="32" fillId="3" borderId="89" xfId="0" applyFont="1" applyFill="1" applyBorder="1" applyAlignment="1">
      <alignment vertical="center"/>
    </xf>
    <xf numFmtId="0" fontId="32" fillId="0" borderId="88" xfId="0" applyFont="1" applyBorder="1" applyAlignment="1">
      <alignment vertical="center"/>
    </xf>
    <xf numFmtId="0" fontId="32" fillId="0" borderId="84" xfId="0" applyFont="1" applyBorder="1" applyAlignment="1">
      <alignment vertical="center"/>
    </xf>
    <xf numFmtId="0" fontId="32" fillId="3" borderId="89" xfId="0" applyFont="1" applyFill="1" applyBorder="1" applyAlignment="1">
      <alignment vertical="center" wrapText="1"/>
    </xf>
    <xf numFmtId="0" fontId="32" fillId="4" borderId="88" xfId="0" applyFont="1" applyFill="1" applyBorder="1" applyAlignment="1">
      <alignment vertical="center" wrapText="1"/>
    </xf>
    <xf numFmtId="0" fontId="32" fillId="4" borderId="84" xfId="0" applyFont="1" applyFill="1" applyBorder="1" applyAlignment="1">
      <alignment vertical="center" wrapText="1"/>
    </xf>
    <xf numFmtId="0" fontId="0" fillId="5" borderId="120" xfId="0" applyFill="1" applyBorder="1" applyAlignment="1">
      <alignment vertical="center"/>
    </xf>
    <xf numFmtId="0" fontId="0" fillId="4" borderId="120" xfId="0" applyFill="1" applyBorder="1" applyAlignment="1">
      <alignment vertical="center"/>
    </xf>
    <xf numFmtId="0" fontId="0" fillId="3" borderId="120" xfId="0" applyFont="1" applyFill="1" applyBorder="1" applyAlignment="1">
      <alignment vertical="center"/>
    </xf>
    <xf numFmtId="0" fontId="0" fillId="3" borderId="120" xfId="0" applyFill="1" applyBorder="1" applyAlignment="1">
      <alignment vertical="center"/>
    </xf>
    <xf numFmtId="0" fontId="32" fillId="3" borderId="120" xfId="0" applyFont="1" applyFill="1" applyBorder="1" applyAlignment="1">
      <alignment vertical="center" wrapText="1"/>
    </xf>
    <xf numFmtId="0" fontId="0" fillId="3" borderId="125" xfId="0" applyFill="1" applyBorder="1" applyAlignment="1">
      <alignment vertical="center"/>
    </xf>
    <xf numFmtId="0" fontId="0" fillId="4" borderId="119" xfId="0" applyFill="1" applyBorder="1" applyAlignment="1">
      <alignment vertical="center"/>
    </xf>
    <xf numFmtId="0" fontId="0" fillId="3" borderId="121" xfId="0" applyFill="1" applyBorder="1" applyAlignment="1">
      <alignment vertical="center"/>
    </xf>
    <xf numFmtId="0" fontId="11" fillId="5" borderId="122" xfId="0" applyFont="1" applyFill="1" applyBorder="1" applyAlignment="1">
      <alignment horizontal="left" vertical="center" wrapText="1"/>
    </xf>
    <xf numFmtId="0" fontId="81" fillId="3" borderId="68" xfId="0" applyFont="1" applyFill="1" applyBorder="1" applyAlignment="1">
      <alignment horizontal="center" vertical="center" wrapText="1"/>
    </xf>
    <xf numFmtId="0" fontId="81" fillId="3" borderId="56" xfId="0" applyFont="1" applyFill="1" applyBorder="1" applyAlignment="1">
      <alignment horizontal="center" vertical="center" wrapText="1"/>
    </xf>
    <xf numFmtId="0" fontId="81" fillId="5" borderId="56" xfId="0" applyFont="1" applyFill="1" applyBorder="1" applyAlignment="1">
      <alignment horizontal="center" vertical="center" wrapText="1"/>
    </xf>
    <xf numFmtId="0" fontId="81" fillId="4" borderId="56" xfId="0" applyFont="1" applyFill="1" applyBorder="1" applyAlignment="1">
      <alignment horizontal="center" vertical="center" wrapText="1"/>
    </xf>
    <xf numFmtId="0" fontId="81" fillId="29" borderId="56" xfId="0" applyFont="1" applyFill="1" applyBorder="1" applyAlignment="1">
      <alignment horizontal="center" vertical="center" wrapText="1"/>
    </xf>
    <xf numFmtId="9" fontId="81" fillId="29" borderId="56" xfId="0" applyNumberFormat="1" applyFont="1" applyFill="1" applyBorder="1" applyAlignment="1">
      <alignment horizontal="center" vertical="center" wrapText="1"/>
    </xf>
    <xf numFmtId="0" fontId="12" fillId="27" borderId="56" xfId="0" applyFont="1" applyFill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 vertical="center" wrapText="1"/>
    </xf>
    <xf numFmtId="9" fontId="12" fillId="8" borderId="124" xfId="1" applyFont="1" applyFill="1" applyBorder="1" applyAlignment="1">
      <alignment horizontal="center" vertical="center"/>
    </xf>
    <xf numFmtId="0" fontId="11" fillId="5" borderId="76" xfId="0" applyFont="1" applyFill="1" applyBorder="1" applyAlignment="1">
      <alignment horizontal="center" vertical="center" wrapText="1"/>
    </xf>
    <xf numFmtId="0" fontId="81" fillId="3" borderId="62" xfId="0" applyFont="1" applyFill="1" applyBorder="1" applyAlignment="1">
      <alignment horizontal="center" vertical="center" wrapText="1"/>
    </xf>
    <xf numFmtId="0" fontId="81" fillId="3" borderId="19" xfId="0" applyFont="1" applyFill="1" applyBorder="1" applyAlignment="1">
      <alignment horizontal="center" vertical="center" wrapText="1"/>
    </xf>
    <xf numFmtId="0" fontId="81" fillId="5" borderId="19" xfId="0" applyFont="1" applyFill="1" applyBorder="1" applyAlignment="1">
      <alignment horizontal="center" vertical="center" wrapText="1"/>
    </xf>
    <xf numFmtId="0" fontId="81" fillId="4" borderId="19" xfId="0" applyFont="1" applyFill="1" applyBorder="1" applyAlignment="1">
      <alignment horizontal="center" vertical="center" wrapText="1"/>
    </xf>
    <xf numFmtId="0" fontId="81" fillId="29" borderId="19" xfId="0" applyFont="1" applyFill="1" applyBorder="1" applyAlignment="1">
      <alignment horizontal="center" vertical="center" wrapText="1"/>
    </xf>
    <xf numFmtId="0" fontId="12" fillId="27" borderId="19" xfId="0" applyFont="1" applyFill="1" applyBorder="1" applyAlignment="1">
      <alignment horizontal="center" vertical="center" wrapText="1"/>
    </xf>
    <xf numFmtId="0" fontId="14" fillId="27" borderId="19" xfId="0" applyFont="1" applyFill="1" applyBorder="1" applyAlignment="1">
      <alignment horizontal="center" vertical="center" wrapText="1"/>
    </xf>
    <xf numFmtId="0" fontId="17" fillId="5" borderId="76" xfId="0" applyFont="1" applyFill="1" applyBorder="1" applyAlignment="1">
      <alignment horizontal="center" vertical="center" wrapText="1"/>
    </xf>
    <xf numFmtId="0" fontId="47" fillId="2" borderId="19" xfId="0" applyFont="1" applyFill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/>
    </xf>
    <xf numFmtId="0" fontId="32" fillId="3" borderId="127" xfId="0" applyFont="1" applyFill="1" applyBorder="1" applyAlignment="1">
      <alignment horizontal="center" vertical="center" wrapText="1"/>
    </xf>
    <xf numFmtId="0" fontId="32" fillId="3" borderId="84" xfId="0" applyFont="1" applyFill="1" applyBorder="1" applyAlignment="1">
      <alignment horizontal="center" vertical="center" wrapText="1"/>
    </xf>
    <xf numFmtId="0" fontId="32" fillId="5" borderId="84" xfId="0" applyFont="1" applyFill="1" applyBorder="1" applyAlignment="1">
      <alignment horizontal="center" vertical="center" wrapText="1"/>
    </xf>
    <xf numFmtId="0" fontId="32" fillId="4" borderId="84" xfId="0" applyFont="1" applyFill="1" applyBorder="1" applyAlignment="1">
      <alignment horizontal="center" vertical="center" wrapText="1"/>
    </xf>
    <xf numFmtId="0" fontId="32" fillId="29" borderId="84" xfId="0" applyFont="1" applyFill="1" applyBorder="1" applyAlignment="1">
      <alignment horizontal="center" vertical="center" wrapText="1"/>
    </xf>
    <xf numFmtId="0" fontId="32" fillId="27" borderId="84" xfId="0" applyFont="1" applyFill="1" applyBorder="1" applyAlignment="1">
      <alignment horizontal="center" vertical="center" wrapText="1"/>
    </xf>
    <xf numFmtId="9" fontId="13" fillId="8" borderId="124" xfId="1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88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29" borderId="0" xfId="0" applyFont="1" applyFill="1">
      <alignment vertical="center"/>
    </xf>
    <xf numFmtId="0" fontId="49" fillId="30" borderId="19" xfId="0" applyFont="1" applyFill="1" applyBorder="1" applyAlignment="1">
      <alignment vertical="center" wrapText="1"/>
    </xf>
    <xf numFmtId="0" fontId="32" fillId="30" borderId="123" xfId="0" applyFont="1" applyFill="1" applyBorder="1" applyAlignment="1">
      <alignment vertical="center" wrapText="1"/>
    </xf>
    <xf numFmtId="0" fontId="32" fillId="30" borderId="56" xfId="0" applyFont="1" applyFill="1" applyBorder="1" applyAlignment="1">
      <alignment vertical="center" wrapText="1"/>
    </xf>
    <xf numFmtId="0" fontId="32" fillId="30" borderId="124" xfId="0" applyFont="1" applyFill="1" applyBorder="1" applyAlignment="1">
      <alignment vertical="center" wrapText="1"/>
    </xf>
    <xf numFmtId="0" fontId="49" fillId="30" borderId="77" xfId="0" applyFont="1" applyFill="1" applyBorder="1" applyAlignment="1">
      <alignment vertical="center" wrapText="1"/>
    </xf>
    <xf numFmtId="0" fontId="49" fillId="30" borderId="78" xfId="0" applyFont="1" applyFill="1" applyBorder="1" applyAlignment="1">
      <alignment vertical="center" wrapText="1"/>
    </xf>
    <xf numFmtId="0" fontId="32" fillId="30" borderId="77" xfId="0" applyFont="1" applyFill="1" applyBorder="1" applyAlignment="1">
      <alignment vertical="center" wrapText="1"/>
    </xf>
    <xf numFmtId="0" fontId="32" fillId="30" borderId="19" xfId="0" applyFont="1" applyFill="1" applyBorder="1" applyAlignment="1">
      <alignment vertical="center" wrapText="1"/>
    </xf>
    <xf numFmtId="0" fontId="32" fillId="30" borderId="78" xfId="0" applyFont="1" applyFill="1" applyBorder="1" applyAlignment="1">
      <alignment vertical="center" wrapText="1"/>
    </xf>
    <xf numFmtId="0" fontId="29" fillId="30" borderId="77" xfId="0" applyFont="1" applyFill="1" applyBorder="1" applyAlignment="1">
      <alignment vertical="center" wrapText="1"/>
    </xf>
    <xf numFmtId="0" fontId="28" fillId="30" borderId="77" xfId="0" applyFont="1" applyFill="1" applyBorder="1" applyAlignment="1">
      <alignment vertical="center" wrapText="1"/>
    </xf>
    <xf numFmtId="0" fontId="28" fillId="30" borderId="19" xfId="0" applyFont="1" applyFill="1" applyBorder="1" applyAlignment="1">
      <alignment vertical="center" wrapText="1"/>
    </xf>
    <xf numFmtId="0" fontId="28" fillId="30" borderId="78" xfId="0" applyFont="1" applyFill="1" applyBorder="1" applyAlignment="1">
      <alignment vertical="center" wrapText="1"/>
    </xf>
    <xf numFmtId="10" fontId="32" fillId="17" borderId="77" xfId="0" applyNumberFormat="1" applyFont="1" applyFill="1" applyBorder="1" applyAlignment="1">
      <alignment vertical="center" wrapText="1"/>
    </xf>
    <xf numFmtId="10" fontId="32" fillId="5" borderId="124" xfId="0" applyNumberFormat="1" applyFont="1" applyFill="1" applyBorder="1" applyAlignment="1">
      <alignment vertical="center" wrapText="1"/>
    </xf>
    <xf numFmtId="10" fontId="49" fillId="5" borderId="78" xfId="0" applyNumberFormat="1" applyFont="1" applyFill="1" applyBorder="1" applyAlignment="1">
      <alignment vertical="center" wrapText="1"/>
    </xf>
    <xf numFmtId="10" fontId="32" fillId="5" borderId="78" xfId="0" applyNumberFormat="1" applyFont="1" applyFill="1" applyBorder="1" applyAlignment="1">
      <alignment vertical="center" wrapText="1"/>
    </xf>
    <xf numFmtId="10" fontId="32" fillId="5" borderId="77" xfId="0" applyNumberFormat="1" applyFont="1" applyFill="1" applyBorder="1" applyAlignment="1">
      <alignment vertical="center" wrapText="1"/>
    </xf>
    <xf numFmtId="10" fontId="29" fillId="5" borderId="77" xfId="0" applyNumberFormat="1" applyFont="1" applyFill="1" applyBorder="1" applyAlignment="1">
      <alignment vertical="center" wrapText="1"/>
    </xf>
    <xf numFmtId="10" fontId="28" fillId="5" borderId="78" xfId="0" applyNumberFormat="1" applyFont="1" applyFill="1" applyBorder="1" applyAlignment="1">
      <alignment vertical="center" wrapText="1"/>
    </xf>
    <xf numFmtId="10" fontId="50" fillId="5" borderId="77" xfId="0" applyNumberFormat="1" applyFont="1" applyFill="1" applyBorder="1" applyAlignment="1">
      <alignment vertical="center" wrapText="1"/>
    </xf>
    <xf numFmtId="10" fontId="32" fillId="0" borderId="89" xfId="0" applyNumberFormat="1" applyFont="1" applyBorder="1" applyAlignment="1">
      <alignment vertical="center"/>
    </xf>
    <xf numFmtId="10" fontId="32" fillId="4" borderId="120" xfId="1" applyNumberFormat="1" applyFont="1" applyFill="1" applyBorder="1" applyAlignment="1">
      <alignment vertical="center"/>
    </xf>
    <xf numFmtId="10" fontId="0" fillId="0" borderId="0" xfId="0" applyNumberFormat="1" applyBorder="1">
      <alignment vertical="center"/>
    </xf>
    <xf numFmtId="10" fontId="32" fillId="17" borderId="122" xfId="0" applyNumberFormat="1" applyFont="1" applyFill="1" applyBorder="1" applyAlignment="1">
      <alignment vertical="center" wrapText="1"/>
    </xf>
    <xf numFmtId="10" fontId="49" fillId="17" borderId="76" xfId="0" applyNumberFormat="1" applyFont="1" applyFill="1" applyBorder="1" applyAlignment="1">
      <alignment vertical="center" wrapText="1"/>
    </xf>
    <xf numFmtId="10" fontId="32" fillId="17" borderId="76" xfId="0" applyNumberFormat="1" applyFont="1" applyFill="1" applyBorder="1" applyAlignment="1">
      <alignment vertical="center" wrapText="1"/>
    </xf>
    <xf numFmtId="10" fontId="29" fillId="17" borderId="77" xfId="0" applyNumberFormat="1" applyFont="1" applyFill="1" applyBorder="1" applyAlignment="1">
      <alignment vertical="center" wrapText="1"/>
    </xf>
    <xf numFmtId="10" fontId="28" fillId="17" borderId="76" xfId="0" applyNumberFormat="1" applyFont="1" applyFill="1" applyBorder="1" applyAlignment="1">
      <alignment vertical="center" wrapText="1"/>
    </xf>
    <xf numFmtId="10" fontId="50" fillId="17" borderId="77" xfId="0" applyNumberFormat="1" applyFont="1" applyFill="1" applyBorder="1" applyAlignment="1">
      <alignment vertical="center" wrapText="1"/>
    </xf>
    <xf numFmtId="10" fontId="32" fillId="17" borderId="85" xfId="1" applyNumberFormat="1" applyFont="1" applyFill="1" applyBorder="1" applyAlignment="1">
      <alignment vertical="center"/>
    </xf>
    <xf numFmtId="10" fontId="32" fillId="17" borderId="9" xfId="1" applyNumberFormat="1" applyFont="1" applyFill="1" applyBorder="1" applyAlignment="1">
      <alignment vertical="center"/>
    </xf>
    <xf numFmtId="0" fontId="12" fillId="8" borderId="19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3" borderId="62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59" xfId="0" applyFont="1" applyFill="1" applyBorder="1" applyAlignment="1">
      <alignment horizontal="center" vertical="center"/>
    </xf>
    <xf numFmtId="0" fontId="12" fillId="8" borderId="63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6" fillId="8" borderId="59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3" borderId="62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7" borderId="62" xfId="0" applyFont="1" applyFill="1" applyBorder="1" applyAlignment="1">
      <alignment horizontal="center" vertical="center" wrapText="1"/>
    </xf>
    <xf numFmtId="0" fontId="48" fillId="5" borderId="18" xfId="0" applyFont="1" applyFill="1" applyBorder="1" applyAlignment="1">
      <alignment horizontal="center" vertical="center"/>
    </xf>
    <xf numFmtId="0" fontId="48" fillId="6" borderId="18" xfId="0" applyFont="1" applyFill="1" applyBorder="1" applyAlignment="1">
      <alignment horizontal="center" vertical="center"/>
    </xf>
    <xf numFmtId="0" fontId="48" fillId="8" borderId="18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3" fillId="30" borderId="18" xfId="0" applyFont="1" applyFill="1" applyBorder="1" applyAlignment="1">
      <alignment horizontal="center" vertical="center" wrapText="1"/>
    </xf>
    <xf numFmtId="0" fontId="13" fillId="30" borderId="19" xfId="0" applyFont="1" applyFill="1" applyBorder="1" applyAlignment="1">
      <alignment horizontal="center" vertical="center" wrapText="1"/>
    </xf>
    <xf numFmtId="0" fontId="13" fillId="30" borderId="20" xfId="0" applyFont="1" applyFill="1" applyBorder="1" applyAlignment="1">
      <alignment horizontal="center" vertical="center" wrapText="1"/>
    </xf>
    <xf numFmtId="0" fontId="13" fillId="30" borderId="18" xfId="0" applyFont="1" applyFill="1" applyBorder="1" applyAlignment="1">
      <alignment horizontal="center" vertical="center"/>
    </xf>
    <xf numFmtId="0" fontId="13" fillId="30" borderId="19" xfId="0" applyFont="1" applyFill="1" applyBorder="1" applyAlignment="1">
      <alignment horizontal="center" vertical="center"/>
    </xf>
    <xf numFmtId="0" fontId="13" fillId="30" borderId="20" xfId="0" applyFont="1" applyFill="1" applyBorder="1" applyAlignment="1">
      <alignment horizontal="center" vertical="center"/>
    </xf>
    <xf numFmtId="0" fontId="14" fillId="30" borderId="18" xfId="0" applyFont="1" applyFill="1" applyBorder="1" applyAlignment="1">
      <alignment horizontal="center" vertical="center" wrapText="1"/>
    </xf>
    <xf numFmtId="0" fontId="14" fillId="30" borderId="19" xfId="0" applyFont="1" applyFill="1" applyBorder="1" applyAlignment="1">
      <alignment horizontal="center" vertical="center" wrapText="1"/>
    </xf>
    <xf numFmtId="0" fontId="14" fillId="30" borderId="20" xfId="0" applyFont="1" applyFill="1" applyBorder="1" applyAlignment="1">
      <alignment horizontal="center" vertical="center" wrapText="1"/>
    </xf>
    <xf numFmtId="0" fontId="12" fillId="3" borderId="62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5" borderId="62" xfId="0" applyFont="1" applyFill="1" applyBorder="1" applyAlignment="1">
      <alignment horizontal="center" vertical="center"/>
    </xf>
    <xf numFmtId="0" fontId="12" fillId="30" borderId="18" xfId="0" applyFont="1" applyFill="1" applyBorder="1" applyAlignment="1">
      <alignment horizontal="center" vertical="center" wrapText="1"/>
    </xf>
    <xf numFmtId="0" fontId="12" fillId="30" borderId="19" xfId="0" applyFont="1" applyFill="1" applyBorder="1" applyAlignment="1">
      <alignment horizontal="center" vertical="center" wrapText="1"/>
    </xf>
    <xf numFmtId="0" fontId="12" fillId="30" borderId="18" xfId="0" applyFont="1" applyFill="1" applyBorder="1" applyAlignment="1">
      <alignment horizontal="center" vertical="center"/>
    </xf>
    <xf numFmtId="0" fontId="12" fillId="30" borderId="19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16" fillId="4" borderId="59" xfId="0" applyFont="1" applyFill="1" applyBorder="1" applyAlignment="1">
      <alignment horizontal="center" vertical="center" wrapText="1"/>
    </xf>
    <xf numFmtId="0" fontId="12" fillId="4" borderId="59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/>
    </xf>
    <xf numFmtId="0" fontId="12" fillId="4" borderId="59" xfId="0" applyFont="1" applyFill="1" applyBorder="1" applyAlignment="1">
      <alignment horizontal="center" vertical="center"/>
    </xf>
    <xf numFmtId="0" fontId="12" fillId="4" borderId="63" xfId="0" applyFont="1" applyFill="1" applyBorder="1" applyAlignment="1">
      <alignment horizontal="center" vertical="center" wrapText="1"/>
    </xf>
    <xf numFmtId="0" fontId="16" fillId="4" borderId="63" xfId="0" applyFont="1" applyFill="1" applyBorder="1" applyAlignment="1">
      <alignment horizontal="center" vertical="center" wrapText="1"/>
    </xf>
    <xf numFmtId="0" fontId="14" fillId="4" borderId="63" xfId="0" applyFont="1" applyFill="1" applyBorder="1" applyAlignment="1">
      <alignment horizontal="center" vertical="center" wrapText="1"/>
    </xf>
    <xf numFmtId="0" fontId="12" fillId="4" borderId="63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/>
    </xf>
    <xf numFmtId="0" fontId="12" fillId="7" borderId="5" xfId="3" applyFont="1" applyFill="1" applyBorder="1" applyAlignment="1">
      <alignment horizontal="center" vertical="center" wrapText="1"/>
    </xf>
    <xf numFmtId="0" fontId="12" fillId="7" borderId="6" xfId="3" applyFont="1" applyFill="1" applyBorder="1" applyAlignment="1">
      <alignment horizontal="center" vertical="center" wrapText="1"/>
    </xf>
    <xf numFmtId="0" fontId="12" fillId="7" borderId="7" xfId="3" applyFont="1" applyFill="1" applyBorder="1" applyAlignment="1">
      <alignment horizontal="center" vertical="center" wrapText="1"/>
    </xf>
    <xf numFmtId="0" fontId="12" fillId="9" borderId="53" xfId="3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center" vertical="center" wrapText="1"/>
    </xf>
    <xf numFmtId="0" fontId="12" fillId="9" borderId="7" xfId="3" applyFont="1" applyFill="1" applyBorder="1" applyAlignment="1">
      <alignment horizontal="center" vertical="center" wrapText="1"/>
    </xf>
    <xf numFmtId="0" fontId="12" fillId="7" borderId="53" xfId="3" applyFont="1" applyFill="1" applyBorder="1" applyAlignment="1">
      <alignment horizontal="center" vertical="center" wrapText="1"/>
    </xf>
    <xf numFmtId="0" fontId="12" fillId="3" borderId="5" xfId="3" applyFont="1" applyFill="1" applyBorder="1" applyAlignment="1">
      <alignment horizontal="center" vertical="center" wrapText="1"/>
    </xf>
    <xf numFmtId="0" fontId="12" fillId="30" borderId="55" xfId="3" applyFont="1" applyFill="1" applyBorder="1" applyAlignment="1">
      <alignment horizontal="center" vertical="center" wrapText="1"/>
    </xf>
    <xf numFmtId="0" fontId="12" fillId="30" borderId="56" xfId="3" applyFont="1" applyFill="1" applyBorder="1" applyAlignment="1">
      <alignment horizontal="center" vertical="center" wrapText="1"/>
    </xf>
    <xf numFmtId="0" fontId="16" fillId="30" borderId="55" xfId="3" applyFont="1" applyFill="1" applyBorder="1" applyAlignment="1">
      <alignment horizontal="center" vertical="center" wrapText="1"/>
    </xf>
    <xf numFmtId="0" fontId="16" fillId="30" borderId="56" xfId="3" applyFont="1" applyFill="1" applyBorder="1" applyAlignment="1">
      <alignment horizontal="center" vertical="center" wrapText="1"/>
    </xf>
    <xf numFmtId="0" fontId="12" fillId="30" borderId="5" xfId="3" applyFont="1" applyFill="1" applyBorder="1" applyAlignment="1">
      <alignment horizontal="center" vertical="center" wrapText="1"/>
    </xf>
    <xf numFmtId="0" fontId="12" fillId="30" borderId="54" xfId="3" applyFont="1" applyFill="1" applyBorder="1" applyAlignment="1">
      <alignment horizontal="center" vertical="center" wrapText="1"/>
    </xf>
    <xf numFmtId="0" fontId="16" fillId="30" borderId="5" xfId="3" applyFont="1" applyFill="1" applyBorder="1" applyAlignment="1">
      <alignment horizontal="center" vertical="center" wrapText="1"/>
    </xf>
    <xf numFmtId="0" fontId="16" fillId="30" borderId="54" xfId="3" applyFont="1" applyFill="1" applyBorder="1" applyAlignment="1">
      <alignment horizontal="center" vertical="center" wrapText="1"/>
    </xf>
    <xf numFmtId="0" fontId="12" fillId="30" borderId="58" xfId="3" applyFont="1" applyFill="1" applyBorder="1" applyAlignment="1">
      <alignment horizontal="center" vertical="center" wrapText="1"/>
    </xf>
    <xf numFmtId="0" fontId="16" fillId="30" borderId="58" xfId="3" applyFont="1" applyFill="1" applyBorder="1" applyAlignment="1">
      <alignment horizontal="center" vertical="center" wrapText="1"/>
    </xf>
    <xf numFmtId="0" fontId="12" fillId="30" borderId="18" xfId="3" applyFont="1" applyFill="1" applyBorder="1" applyAlignment="1">
      <alignment horizontal="center" vertical="center" wrapText="1"/>
    </xf>
    <xf numFmtId="0" fontId="12" fillId="30" borderId="19" xfId="3" applyFont="1" applyFill="1" applyBorder="1" applyAlignment="1">
      <alignment horizontal="center" vertical="center" wrapText="1"/>
    </xf>
    <xf numFmtId="0" fontId="12" fillId="30" borderId="20" xfId="3" applyFont="1" applyFill="1" applyBorder="1" applyAlignment="1">
      <alignment horizontal="center" vertical="center" wrapText="1"/>
    </xf>
    <xf numFmtId="0" fontId="16" fillId="30" borderId="18" xfId="3" applyFont="1" applyFill="1" applyBorder="1" applyAlignment="1">
      <alignment horizontal="center" vertical="center" wrapText="1"/>
    </xf>
    <xf numFmtId="0" fontId="16" fillId="30" borderId="19" xfId="3" applyFont="1" applyFill="1" applyBorder="1" applyAlignment="1">
      <alignment horizontal="center" vertical="center" wrapText="1"/>
    </xf>
    <xf numFmtId="0" fontId="16" fillId="30" borderId="20" xfId="3" applyFont="1" applyFill="1" applyBorder="1" applyAlignment="1">
      <alignment horizontal="center" vertical="center" wrapText="1"/>
    </xf>
    <xf numFmtId="0" fontId="48" fillId="5" borderId="102" xfId="3" applyFont="1" applyFill="1" applyBorder="1" applyAlignment="1">
      <alignment horizontal="center" vertical="center"/>
    </xf>
    <xf numFmtId="0" fontId="48" fillId="3" borderId="19" xfId="3" applyFont="1" applyFill="1" applyBorder="1" applyAlignment="1">
      <alignment horizontal="center" vertical="center"/>
    </xf>
    <xf numFmtId="0" fontId="11" fillId="5" borderId="77" xfId="0" applyFont="1" applyFill="1" applyBorder="1" applyAlignment="1">
      <alignment horizontal="center" vertical="center" wrapText="1"/>
    </xf>
    <xf numFmtId="0" fontId="30" fillId="5" borderId="77" xfId="3" applyFont="1" applyFill="1" applyBorder="1" applyAlignment="1">
      <alignment horizontal="center" vertical="center" wrapText="1"/>
    </xf>
    <xf numFmtId="0" fontId="13" fillId="5" borderId="19" xfId="3" applyFont="1" applyFill="1" applyBorder="1" applyAlignment="1">
      <alignment horizontal="center" vertical="center" wrapText="1"/>
    </xf>
    <xf numFmtId="0" fontId="13" fillId="6" borderId="19" xfId="3" applyFont="1" applyFill="1" applyBorder="1" applyAlignment="1">
      <alignment horizontal="center" vertical="center" wrapText="1"/>
    </xf>
    <xf numFmtId="0" fontId="13" fillId="8" borderId="19" xfId="3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11" fillId="5" borderId="77" xfId="3" applyFont="1" applyFill="1" applyBorder="1" applyAlignment="1">
      <alignment horizontal="center" vertical="center" wrapText="1"/>
    </xf>
    <xf numFmtId="0" fontId="12" fillId="5" borderId="19" xfId="3" applyFont="1" applyFill="1" applyBorder="1" applyAlignment="1">
      <alignment horizontal="center" vertical="center" wrapText="1"/>
    </xf>
    <xf numFmtId="0" fontId="12" fillId="6" borderId="19" xfId="3" applyFont="1" applyFill="1" applyBorder="1" applyAlignment="1">
      <alignment horizontal="center" vertical="center" wrapText="1"/>
    </xf>
    <xf numFmtId="0" fontId="30" fillId="5" borderId="77" xfId="0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0" fontId="11" fillId="5" borderId="77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1" fillId="0" borderId="116" xfId="0" applyFont="1" applyBorder="1" applyAlignment="1">
      <alignment horizontal="center" vertical="center" wrapText="1"/>
    </xf>
    <xf numFmtId="0" fontId="12" fillId="3" borderId="69" xfId="0" applyFont="1" applyFill="1" applyBorder="1" applyAlignment="1">
      <alignment horizontal="center" vertical="center" wrapText="1"/>
    </xf>
    <xf numFmtId="0" fontId="12" fillId="3" borderId="59" xfId="0" applyFont="1" applyFill="1" applyBorder="1" applyAlignment="1">
      <alignment horizontal="center" vertical="center" wrapText="1"/>
    </xf>
    <xf numFmtId="0" fontId="30" fillId="7" borderId="52" xfId="3" applyFont="1" applyFill="1" applyBorder="1" applyAlignment="1">
      <alignment horizontal="center" vertical="center"/>
    </xf>
    <xf numFmtId="0" fontId="13" fillId="7" borderId="5" xfId="3" applyFont="1" applyFill="1" applyBorder="1" applyAlignment="1">
      <alignment horizontal="center" vertical="center" wrapText="1"/>
    </xf>
    <xf numFmtId="0" fontId="13" fillId="7" borderId="6" xfId="3" applyFont="1" applyFill="1" applyBorder="1" applyAlignment="1">
      <alignment horizontal="center" vertical="center" wrapText="1"/>
    </xf>
    <xf numFmtId="0" fontId="13" fillId="9" borderId="53" xfId="3" applyFont="1" applyFill="1" applyBorder="1" applyAlignment="1">
      <alignment horizontal="center" vertical="center" wrapText="1"/>
    </xf>
    <xf numFmtId="0" fontId="13" fillId="9" borderId="6" xfId="3" applyFont="1" applyFill="1" applyBorder="1" applyAlignment="1">
      <alignment horizontal="center" vertical="center" wrapText="1"/>
    </xf>
    <xf numFmtId="0" fontId="13" fillId="7" borderId="53" xfId="3" applyFont="1" applyFill="1" applyBorder="1" applyAlignment="1">
      <alignment horizontal="center" vertical="center" wrapText="1"/>
    </xf>
    <xf numFmtId="0" fontId="13" fillId="10" borderId="5" xfId="3" applyFont="1" applyFill="1" applyBorder="1" applyAlignment="1">
      <alignment horizontal="center" vertical="center" wrapText="1"/>
    </xf>
    <xf numFmtId="0" fontId="13" fillId="10" borderId="54" xfId="3" applyFont="1" applyFill="1" applyBorder="1" applyAlignment="1">
      <alignment horizontal="center" vertical="center" wrapText="1"/>
    </xf>
    <xf numFmtId="0" fontId="13" fillId="9" borderId="7" xfId="3" applyFont="1" applyFill="1" applyBorder="1" applyAlignment="1">
      <alignment horizontal="center" vertical="center" wrapText="1"/>
    </xf>
    <xf numFmtId="0" fontId="13" fillId="10" borderId="58" xfId="3" applyFont="1" applyFill="1" applyBorder="1" applyAlignment="1">
      <alignment horizontal="center" vertical="center" wrapText="1"/>
    </xf>
    <xf numFmtId="0" fontId="13" fillId="10" borderId="59" xfId="3" applyFont="1" applyFill="1" applyBorder="1" applyAlignment="1">
      <alignment horizontal="center" vertical="center" wrapText="1"/>
    </xf>
    <xf numFmtId="0" fontId="13" fillId="9" borderId="87" xfId="3" applyFont="1" applyFill="1" applyBorder="1" applyAlignment="1">
      <alignment horizontal="center" vertical="center" wrapText="1"/>
    </xf>
    <xf numFmtId="0" fontId="11" fillId="27" borderId="88" xfId="0" applyFont="1" applyFill="1" applyBorder="1" applyAlignment="1">
      <alignment horizontal="center" vertical="center" wrapText="1"/>
    </xf>
    <xf numFmtId="0" fontId="13" fillId="3" borderId="84" xfId="0" applyFont="1" applyFill="1" applyBorder="1" applyAlignment="1">
      <alignment horizontal="center" vertical="center" wrapText="1"/>
    </xf>
    <xf numFmtId="0" fontId="12" fillId="5" borderId="84" xfId="0" applyFont="1" applyFill="1" applyBorder="1" applyAlignment="1">
      <alignment horizontal="center" vertical="center" wrapText="1"/>
    </xf>
    <xf numFmtId="9" fontId="12" fillId="5" borderId="84" xfId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2" fillId="30" borderId="77" xfId="0" applyFont="1" applyFill="1" applyBorder="1" applyAlignment="1">
      <alignment vertical="center"/>
    </xf>
    <xf numFmtId="10" fontId="32" fillId="5" borderId="77" xfId="0" applyNumberFormat="1" applyFont="1" applyFill="1" applyBorder="1" applyAlignment="1">
      <alignment vertical="center"/>
    </xf>
    <xf numFmtId="10" fontId="32" fillId="17" borderId="77" xfId="0" applyNumberFormat="1" applyFont="1" applyFill="1" applyBorder="1" applyAlignment="1">
      <alignment vertical="center"/>
    </xf>
    <xf numFmtId="0" fontId="8" fillId="0" borderId="69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34" fillId="2" borderId="74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7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34" fillId="3" borderId="7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5" xfId="0" applyFont="1" applyFill="1" applyBorder="1" applyAlignment="1">
      <alignment horizontal="center" vertical="center" wrapText="1"/>
    </xf>
    <xf numFmtId="0" fontId="35" fillId="2" borderId="74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5" xfId="0" applyFont="1" applyFill="1" applyBorder="1" applyAlignment="1">
      <alignment horizontal="center" vertical="center" wrapText="1"/>
    </xf>
    <xf numFmtId="0" fontId="35" fillId="2" borderId="77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78" xfId="0" applyFont="1" applyFill="1" applyBorder="1" applyAlignment="1">
      <alignment horizontal="center" vertical="center" wrapText="1"/>
    </xf>
    <xf numFmtId="0" fontId="35" fillId="4" borderId="128" xfId="0" applyFont="1" applyFill="1" applyBorder="1" applyAlignment="1">
      <alignment horizontal="center" vertical="center"/>
    </xf>
    <xf numFmtId="0" fontId="35" fillId="4" borderId="35" xfId="0" applyFont="1" applyFill="1" applyBorder="1" applyAlignment="1">
      <alignment horizontal="center" vertical="center"/>
    </xf>
    <xf numFmtId="0" fontId="36" fillId="4" borderId="35" xfId="0" applyFont="1" applyFill="1" applyBorder="1" applyAlignment="1">
      <alignment horizontal="center" vertical="center"/>
    </xf>
    <xf numFmtId="0" fontId="36" fillId="4" borderId="126" xfId="0" applyFont="1" applyFill="1" applyBorder="1" applyAlignment="1">
      <alignment horizontal="center" vertical="center"/>
    </xf>
    <xf numFmtId="0" fontId="34" fillId="2" borderId="77" xfId="0" applyFont="1" applyFill="1" applyBorder="1" applyAlignment="1">
      <alignment horizontal="center" vertical="center" wrapText="1"/>
    </xf>
    <xf numFmtId="0" fontId="34" fillId="2" borderId="88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horizontal="center" vertical="center" wrapText="1"/>
    </xf>
    <xf numFmtId="0" fontId="34" fillId="2" borderId="84" xfId="0" applyFont="1" applyFill="1" applyBorder="1" applyAlignment="1">
      <alignment horizontal="center" vertical="center" wrapText="1"/>
    </xf>
    <xf numFmtId="0" fontId="34" fillId="2" borderId="78" xfId="0" applyFont="1" applyFill="1" applyBorder="1" applyAlignment="1">
      <alignment horizontal="center" vertical="center" wrapText="1"/>
    </xf>
    <xf numFmtId="0" fontId="34" fillId="2" borderId="89" xfId="0" applyFont="1" applyFill="1" applyBorder="1" applyAlignment="1">
      <alignment horizontal="center" vertical="center" wrapText="1"/>
    </xf>
    <xf numFmtId="10" fontId="34" fillId="17" borderId="73" xfId="0" applyNumberFormat="1" applyFont="1" applyFill="1" applyBorder="1" applyAlignment="1">
      <alignment horizontal="center" vertical="center" wrapText="1"/>
    </xf>
    <xf numFmtId="10" fontId="0" fillId="17" borderId="76" xfId="0" applyNumberFormat="1" applyFont="1" applyFill="1" applyBorder="1" applyAlignment="1">
      <alignment vertical="center"/>
    </xf>
    <xf numFmtId="10" fontId="0" fillId="17" borderId="85" xfId="0" applyNumberFormat="1" applyFont="1" applyFill="1" applyBorder="1" applyAlignment="1">
      <alignment vertical="center"/>
    </xf>
    <xf numFmtId="0" fontId="38" fillId="4" borderId="77" xfId="0" applyFont="1" applyFill="1" applyBorder="1" applyAlignment="1">
      <alignment horizontal="center" vertical="center" wrapText="1"/>
    </xf>
    <xf numFmtId="0" fontId="38" fillId="4" borderId="19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78" xfId="0" applyFont="1" applyFill="1" applyBorder="1" applyAlignment="1">
      <alignment horizontal="center" vertical="center" wrapText="1"/>
    </xf>
    <xf numFmtId="0" fontId="34" fillId="4" borderId="77" xfId="0" applyFont="1" applyFill="1" applyBorder="1" applyAlignment="1">
      <alignment horizontal="center" vertical="center" wrapText="1"/>
    </xf>
    <xf numFmtId="0" fontId="34" fillId="4" borderId="88" xfId="0" applyFont="1" applyFill="1" applyBorder="1" applyAlignment="1">
      <alignment horizontal="center" vertical="center" wrapText="1"/>
    </xf>
    <xf numFmtId="0" fontId="34" fillId="4" borderId="84" xfId="0" applyFont="1" applyFill="1" applyBorder="1" applyAlignment="1">
      <alignment horizontal="center" vertical="center" wrapText="1"/>
    </xf>
    <xf numFmtId="0" fontId="37" fillId="4" borderId="77" xfId="0" applyFont="1" applyFill="1" applyBorder="1" applyAlignment="1">
      <alignment horizontal="center" vertical="center" wrapText="1"/>
    </xf>
    <xf numFmtId="0" fontId="37" fillId="4" borderId="19" xfId="0" applyFont="1" applyFill="1" applyBorder="1" applyAlignment="1">
      <alignment horizontal="center" vertical="center" wrapText="1"/>
    </xf>
    <xf numFmtId="0" fontId="38" fillId="4" borderId="78" xfId="0" applyFont="1" applyFill="1" applyBorder="1" applyAlignment="1">
      <alignment horizontal="center" vertical="center" wrapText="1"/>
    </xf>
    <xf numFmtId="0" fontId="34" fillId="3" borderId="77" xfId="0" applyFont="1" applyFill="1" applyBorder="1" applyAlignment="1">
      <alignment horizontal="center" vertical="center" wrapText="1"/>
    </xf>
    <xf numFmtId="0" fontId="0" fillId="3" borderId="77" xfId="0" applyFont="1" applyFill="1" applyBorder="1" applyAlignment="1">
      <alignment horizontal="center" vertical="center" wrapText="1"/>
    </xf>
    <xf numFmtId="0" fontId="0" fillId="3" borderId="88" xfId="0" applyFont="1" applyFill="1" applyBorder="1" applyAlignment="1">
      <alignment horizontal="center" vertical="center" wrapText="1"/>
    </xf>
    <xf numFmtId="0" fontId="34" fillId="3" borderId="19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84" xfId="0" applyFont="1" applyFill="1" applyBorder="1" applyAlignment="1">
      <alignment horizontal="center" vertical="center" wrapText="1"/>
    </xf>
    <xf numFmtId="0" fontId="34" fillId="3" borderId="78" xfId="0" applyFont="1" applyFill="1" applyBorder="1" applyAlignment="1">
      <alignment horizontal="center" vertical="center" wrapText="1"/>
    </xf>
    <xf numFmtId="0" fontId="0" fillId="3" borderId="78" xfId="0" applyFont="1" applyFill="1" applyBorder="1" applyAlignment="1">
      <alignment horizontal="center" vertical="center" wrapText="1"/>
    </xf>
    <xf numFmtId="0" fontId="0" fillId="3" borderId="89" xfId="0" applyFont="1" applyFill="1" applyBorder="1" applyAlignment="1">
      <alignment horizontal="center" vertical="center" wrapText="1"/>
    </xf>
    <xf numFmtId="0" fontId="34" fillId="4" borderId="89" xfId="0" applyFont="1" applyFill="1" applyBorder="1" applyAlignment="1">
      <alignment horizontal="center" vertical="center" wrapText="1"/>
    </xf>
    <xf numFmtId="0" fontId="35" fillId="4" borderId="74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0" fillId="4" borderId="75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78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5" xfId="0" applyFont="1" applyFill="1" applyBorder="1" applyAlignment="1">
      <alignment vertical="center"/>
    </xf>
    <xf numFmtId="0" fontId="0" fillId="4" borderId="78" xfId="0" applyFont="1" applyFill="1" applyBorder="1" applyAlignment="1">
      <alignment vertical="center"/>
    </xf>
    <xf numFmtId="0" fontId="0" fillId="4" borderId="74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5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10" fontId="34" fillId="2" borderId="78" xfId="0" applyNumberFormat="1" applyFont="1" applyFill="1" applyBorder="1" applyAlignment="1">
      <alignment horizontal="center" vertical="center" wrapText="1"/>
    </xf>
    <xf numFmtId="10" fontId="0" fillId="0" borderId="89" xfId="0" applyNumberFormat="1" applyFont="1" applyBorder="1" applyAlignment="1">
      <alignment horizontal="center" vertical="center" wrapText="1"/>
    </xf>
    <xf numFmtId="0" fontId="0" fillId="4" borderId="88" xfId="0" applyFill="1" applyBorder="1" applyAlignment="1">
      <alignment horizontal="center" vertical="center" wrapText="1"/>
    </xf>
    <xf numFmtId="0" fontId="34" fillId="3" borderId="89" xfId="0" applyFont="1" applyFill="1" applyBorder="1" applyAlignment="1">
      <alignment horizontal="center" vertical="center" wrapText="1"/>
    </xf>
    <xf numFmtId="0" fontId="0" fillId="4" borderId="84" xfId="0" applyFont="1" applyFill="1" applyBorder="1" applyAlignment="1">
      <alignment horizontal="center" vertical="center" wrapText="1"/>
    </xf>
    <xf numFmtId="0" fontId="0" fillId="4" borderId="88" xfId="0" applyFont="1" applyFill="1" applyBorder="1" applyAlignment="1">
      <alignment horizontal="center" vertical="center" wrapText="1"/>
    </xf>
    <xf numFmtId="0" fontId="0" fillId="4" borderId="84" xfId="0" applyFill="1" applyBorder="1" applyAlignment="1">
      <alignment horizontal="center" vertical="center" wrapText="1"/>
    </xf>
    <xf numFmtId="0" fontId="0" fillId="3" borderId="89" xfId="0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vertical="center"/>
    </xf>
    <xf numFmtId="0" fontId="12" fillId="8" borderId="19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0" fillId="3" borderId="79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vertical="center"/>
    </xf>
    <xf numFmtId="0" fontId="5" fillId="8" borderId="40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9" fillId="4" borderId="65" xfId="0" applyFont="1" applyFill="1" applyBorder="1" applyAlignment="1">
      <alignment horizontal="center" vertical="center" wrapText="1"/>
    </xf>
    <xf numFmtId="0" fontId="9" fillId="4" borderId="66" xfId="0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69" xfId="0" applyFont="1" applyFill="1" applyBorder="1" applyAlignment="1">
      <alignment horizontal="center" vertical="center" wrapText="1"/>
    </xf>
    <xf numFmtId="0" fontId="10" fillId="4" borderId="70" xfId="0" applyFont="1" applyFill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49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vertical="center"/>
    </xf>
    <xf numFmtId="0" fontId="5" fillId="8" borderId="31" xfId="0" applyFont="1" applyFill="1" applyBorder="1" applyAlignment="1">
      <alignment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6" fillId="8" borderId="48" xfId="0" applyFont="1" applyFill="1" applyBorder="1" applyAlignment="1">
      <alignment horizontal="center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35" fillId="3" borderId="19" xfId="0" applyFont="1" applyFill="1" applyBorder="1" applyAlignment="1">
      <alignment horizontal="center" vertical="center" wrapText="1"/>
    </xf>
    <xf numFmtId="0" fontId="35" fillId="3" borderId="19" xfId="0" applyFont="1" applyFill="1" applyBorder="1" applyAlignment="1">
      <alignment horizontal="center" vertical="center"/>
    </xf>
    <xf numFmtId="0" fontId="36" fillId="3" borderId="19" xfId="0" applyFont="1" applyFill="1" applyBorder="1" applyAlignment="1">
      <alignment horizontal="center" vertical="center"/>
    </xf>
    <xf numFmtId="0" fontId="34" fillId="14" borderId="19" xfId="0" applyFont="1" applyFill="1" applyBorder="1" applyAlignment="1">
      <alignment horizontal="center" vertical="center" wrapText="1"/>
    </xf>
    <xf numFmtId="0" fontId="0" fillId="14" borderId="19" xfId="0" applyFont="1" applyFill="1" applyBorder="1" applyAlignment="1">
      <alignment vertical="center"/>
    </xf>
    <xf numFmtId="0" fontId="38" fillId="8" borderId="19" xfId="0" applyFont="1" applyFill="1" applyBorder="1" applyAlignment="1">
      <alignment horizontal="center" vertical="center" wrapText="1"/>
    </xf>
    <xf numFmtId="0" fontId="35" fillId="8" borderId="19" xfId="0" applyFont="1" applyFill="1" applyBorder="1" applyAlignment="1">
      <alignment horizontal="center" vertical="center"/>
    </xf>
    <xf numFmtId="0" fontId="0" fillId="8" borderId="19" xfId="0" applyFont="1" applyFill="1" applyBorder="1" applyAlignment="1">
      <alignment horizontal="center" vertical="center"/>
    </xf>
    <xf numFmtId="0" fontId="0" fillId="8" borderId="19" xfId="0" applyFont="1" applyFill="1" applyBorder="1" applyAlignment="1">
      <alignment vertical="center"/>
    </xf>
    <xf numFmtId="0" fontId="0" fillId="14" borderId="19" xfId="0" applyFont="1" applyFill="1" applyBorder="1" applyAlignment="1">
      <alignment horizontal="center" vertical="center" wrapText="1"/>
    </xf>
    <xf numFmtId="0" fontId="34" fillId="8" borderId="19" xfId="0" applyFont="1" applyFill="1" applyBorder="1" applyAlignment="1">
      <alignment horizontal="center" vertical="center" wrapText="1"/>
    </xf>
    <xf numFmtId="0" fontId="0" fillId="8" borderId="19" xfId="0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vertical="center"/>
    </xf>
    <xf numFmtId="0" fontId="0" fillId="0" borderId="135" xfId="0" applyBorder="1" applyAlignment="1">
      <alignment vertical="center"/>
    </xf>
    <xf numFmtId="0" fontId="24" fillId="10" borderId="16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4" fillId="7" borderId="34" xfId="0" applyFont="1" applyFill="1" applyBorder="1" applyAlignment="1">
      <alignment horizontal="center" vertical="center" wrapText="1"/>
    </xf>
    <xf numFmtId="0" fontId="24" fillId="7" borderId="45" xfId="0" applyFont="1" applyFill="1" applyBorder="1" applyAlignment="1">
      <alignment horizontal="center" vertical="center" wrapText="1"/>
    </xf>
    <xf numFmtId="0" fontId="24" fillId="7" borderId="35" xfId="0" applyFont="1" applyFill="1" applyBorder="1" applyAlignment="1">
      <alignment horizontal="center" vertical="center" wrapText="1"/>
    </xf>
    <xf numFmtId="0" fontId="24" fillId="7" borderId="46" xfId="0" applyFont="1" applyFill="1" applyBorder="1" applyAlignment="1">
      <alignment horizontal="center" vertical="center" wrapText="1"/>
    </xf>
    <xf numFmtId="0" fontId="24" fillId="7" borderId="36" xfId="0" applyFont="1" applyFill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4" fillId="10" borderId="48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4" fillId="10" borderId="49" xfId="0" applyFont="1" applyFill="1" applyBorder="1" applyAlignment="1">
      <alignment horizontal="center" vertical="center" wrapText="1"/>
    </xf>
    <xf numFmtId="0" fontId="24" fillId="11" borderId="18" xfId="0" applyFont="1" applyFill="1" applyBorder="1" applyAlignment="1">
      <alignment horizontal="center" vertical="center" wrapText="1"/>
    </xf>
    <xf numFmtId="0" fontId="24" fillId="11" borderId="19" xfId="0" applyFont="1" applyFill="1" applyBorder="1" applyAlignment="1">
      <alignment horizontal="center" vertical="center" wrapText="1"/>
    </xf>
    <xf numFmtId="0" fontId="24" fillId="10" borderId="42" xfId="0" applyFont="1" applyFill="1" applyBorder="1" applyAlignment="1">
      <alignment horizontal="center" vertical="center" wrapText="1"/>
    </xf>
    <xf numFmtId="0" fontId="24" fillId="10" borderId="38" xfId="0" applyFont="1" applyFill="1" applyBorder="1" applyAlignment="1">
      <alignment horizontal="center" vertical="center" wrapText="1"/>
    </xf>
    <xf numFmtId="0" fontId="22" fillId="10" borderId="19" xfId="0" applyFont="1" applyFill="1" applyBorder="1" applyAlignment="1">
      <alignment horizontal="center" vertical="center" wrapText="1"/>
    </xf>
    <xf numFmtId="0" fontId="24" fillId="9" borderId="17" xfId="0" applyFont="1" applyFill="1" applyBorder="1" applyAlignment="1">
      <alignment horizontal="center" vertical="center" wrapText="1"/>
    </xf>
    <xf numFmtId="0" fontId="24" fillId="9" borderId="44" xfId="0" applyFont="1" applyFill="1" applyBorder="1" applyAlignment="1">
      <alignment horizontal="center" vertical="center" wrapText="1"/>
    </xf>
    <xf numFmtId="0" fontId="24" fillId="10" borderId="37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4" fillId="9" borderId="50" xfId="0" applyFont="1" applyFill="1" applyBorder="1" applyAlignment="1">
      <alignment horizontal="center" vertical="center" wrapText="1"/>
    </xf>
    <xf numFmtId="0" fontId="24" fillId="9" borderId="39" xfId="0" applyFont="1" applyFill="1" applyBorder="1" applyAlignment="1">
      <alignment horizontal="center" vertical="center" wrapText="1"/>
    </xf>
    <xf numFmtId="0" fontId="22" fillId="9" borderId="20" xfId="0" applyFont="1" applyFill="1" applyBorder="1" applyAlignment="1">
      <alignment horizontal="center" vertical="center" wrapText="1"/>
    </xf>
    <xf numFmtId="0" fontId="25" fillId="10" borderId="21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22" fillId="10" borderId="22" xfId="0" applyFont="1" applyFill="1" applyBorder="1" applyAlignment="1">
      <alignment horizontal="center" vertical="center"/>
    </xf>
    <xf numFmtId="0" fontId="22" fillId="10" borderId="30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horizontal="center" vertical="center"/>
    </xf>
    <xf numFmtId="0" fontId="25" fillId="10" borderId="23" xfId="0" applyFont="1" applyFill="1" applyBorder="1" applyAlignment="1">
      <alignment horizontal="center" vertical="center"/>
    </xf>
    <xf numFmtId="0" fontId="22" fillId="10" borderId="24" xfId="0" applyFont="1" applyFill="1" applyBorder="1" applyAlignment="1">
      <alignment horizontal="center" vertical="center"/>
    </xf>
    <xf numFmtId="0" fontId="22" fillId="10" borderId="25" xfId="0" applyFont="1" applyFill="1" applyBorder="1" applyAlignment="1">
      <alignment horizontal="center" vertical="center"/>
    </xf>
    <xf numFmtId="0" fontId="26" fillId="11" borderId="69" xfId="0" applyFont="1" applyFill="1" applyBorder="1" applyAlignment="1">
      <alignment horizontal="center" vertical="center" wrapText="1"/>
    </xf>
    <xf numFmtId="0" fontId="26" fillId="11" borderId="70" xfId="0" applyFont="1" applyFill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22" fillId="10" borderId="21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32" xfId="0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22" fillId="10" borderId="33" xfId="0" applyFont="1" applyFill="1" applyBorder="1" applyAlignment="1">
      <alignment horizontal="center" vertical="center"/>
    </xf>
    <xf numFmtId="0" fontId="22" fillId="9" borderId="44" xfId="0" applyFont="1" applyFill="1" applyBorder="1" applyAlignment="1">
      <alignment horizontal="center" vertical="center" wrapText="1"/>
    </xf>
    <xf numFmtId="0" fontId="22" fillId="10" borderId="42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10" borderId="22" xfId="0" applyFont="1" applyFill="1" applyBorder="1" applyAlignment="1">
      <alignment vertical="center"/>
    </xf>
    <xf numFmtId="0" fontId="22" fillId="10" borderId="31" xfId="0" applyFont="1" applyFill="1" applyBorder="1" applyAlignment="1">
      <alignment vertical="center"/>
    </xf>
    <xf numFmtId="0" fontId="24" fillId="10" borderId="39" xfId="0" applyFont="1" applyFill="1" applyBorder="1" applyAlignment="1">
      <alignment horizontal="center" vertical="center" wrapText="1"/>
    </xf>
    <xf numFmtId="0" fontId="22" fillId="10" borderId="20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11" borderId="20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25" fillId="7" borderId="29" xfId="0" applyFont="1" applyFill="1" applyBorder="1" applyAlignment="1">
      <alignment horizontal="center" vertical="center" wrapText="1"/>
    </xf>
    <xf numFmtId="0" fontId="25" fillId="10" borderId="13" xfId="0" applyFont="1" applyFill="1" applyBorder="1" applyAlignment="1">
      <alignment horizontal="center" vertical="center"/>
    </xf>
    <xf numFmtId="0" fontId="25" fillId="10" borderId="3" xfId="0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 wrapText="1"/>
    </xf>
    <xf numFmtId="0" fontId="24" fillId="7" borderId="26" xfId="0" applyFont="1" applyFill="1" applyBorder="1" applyAlignment="1">
      <alignment horizontal="center" vertical="center" wrapText="1"/>
    </xf>
    <xf numFmtId="0" fontId="24" fillId="7" borderId="42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27" xfId="0" applyFont="1" applyFill="1" applyBorder="1" applyAlignment="1">
      <alignment horizontal="center" vertical="center" wrapText="1"/>
    </xf>
    <xf numFmtId="0" fontId="24" fillId="7" borderId="43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24" fillId="7" borderId="28" xfId="0" applyFont="1" applyFill="1" applyBorder="1" applyAlignment="1">
      <alignment horizontal="center" vertical="center" wrapText="1"/>
    </xf>
    <xf numFmtId="0" fontId="24" fillId="7" borderId="44" xfId="0" applyFont="1" applyFill="1" applyBorder="1" applyAlignment="1">
      <alignment horizontal="center" vertical="center" wrapText="1"/>
    </xf>
    <xf numFmtId="0" fontId="23" fillId="11" borderId="65" xfId="0" applyFont="1" applyFill="1" applyBorder="1" applyAlignment="1">
      <alignment horizontal="center" vertical="center" wrapText="1"/>
    </xf>
    <xf numFmtId="0" fontId="23" fillId="11" borderId="66" xfId="0" applyFont="1" applyFill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6" fillId="11" borderId="19" xfId="0" applyFont="1" applyFill="1" applyBorder="1" applyAlignment="1">
      <alignment horizontal="center" vertical="center" wrapText="1"/>
    </xf>
    <xf numFmtId="0" fontId="22" fillId="10" borderId="26" xfId="0" applyFont="1" applyFill="1" applyBorder="1" applyAlignment="1">
      <alignment vertical="center"/>
    </xf>
    <xf numFmtId="0" fontId="22" fillId="10" borderId="40" xfId="0" applyFont="1" applyFill="1" applyBorder="1" applyAlignment="1">
      <alignment vertical="center"/>
    </xf>
    <xf numFmtId="0" fontId="22" fillId="10" borderId="51" xfId="0" applyFont="1" applyFill="1" applyBorder="1" applyAlignment="1">
      <alignment vertical="center"/>
    </xf>
    <xf numFmtId="0" fontId="6" fillId="27" borderId="19" xfId="0" applyFont="1" applyFill="1" applyBorder="1" applyAlignment="1">
      <alignment horizontal="center" vertical="center" wrapText="1"/>
    </xf>
    <xf numFmtId="0" fontId="5" fillId="27" borderId="84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3" borderId="84" xfId="0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horizontal="center" vertical="center" wrapText="1"/>
    </xf>
    <xf numFmtId="0" fontId="7" fillId="27" borderId="19" xfId="0" applyFont="1" applyFill="1" applyBorder="1" applyAlignment="1">
      <alignment horizontal="center" vertical="center"/>
    </xf>
    <xf numFmtId="0" fontId="5" fillId="27" borderId="19" xfId="0" applyFont="1" applyFill="1" applyBorder="1" applyAlignment="1">
      <alignment horizontal="center" vertical="center"/>
    </xf>
    <xf numFmtId="0" fontId="5" fillId="27" borderId="19" xfId="0" applyFont="1" applyFill="1" applyBorder="1" applyAlignment="1">
      <alignment vertical="center"/>
    </xf>
    <xf numFmtId="0" fontId="6" fillId="29" borderId="19" xfId="0" applyFont="1" applyFill="1" applyBorder="1" applyAlignment="1">
      <alignment horizontal="center" vertical="center" wrapText="1"/>
    </xf>
    <xf numFmtId="0" fontId="6" fillId="29" borderId="84" xfId="0" applyFont="1" applyFill="1" applyBorder="1" applyAlignment="1">
      <alignment horizontal="center" vertical="center" wrapText="1"/>
    </xf>
    <xf numFmtId="0" fontId="5" fillId="29" borderId="84" xfId="0" applyFont="1" applyFill="1" applyBorder="1" applyAlignment="1">
      <alignment horizontal="center" vertical="center" wrapText="1"/>
    </xf>
    <xf numFmtId="0" fontId="6" fillId="27" borderId="84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84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84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29" borderId="6" xfId="0" applyFont="1" applyFill="1" applyBorder="1" applyAlignment="1">
      <alignment horizontal="center" vertical="center" wrapText="1"/>
    </xf>
    <xf numFmtId="0" fontId="7" fillId="29" borderId="19" xfId="0" applyFont="1" applyFill="1" applyBorder="1" applyAlignment="1">
      <alignment horizontal="center" vertical="center" wrapText="1"/>
    </xf>
    <xf numFmtId="0" fontId="7" fillId="27" borderId="6" xfId="0" applyFont="1" applyFill="1" applyBorder="1" applyAlignment="1">
      <alignment horizontal="center" vertical="center"/>
    </xf>
    <xf numFmtId="0" fontId="8" fillId="27" borderId="6" xfId="0" applyFont="1" applyFill="1" applyBorder="1" applyAlignment="1">
      <alignment horizontal="center" vertical="center"/>
    </xf>
    <xf numFmtId="0" fontId="8" fillId="27" borderId="75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 wrapText="1"/>
    </xf>
    <xf numFmtId="0" fontId="6" fillId="3" borderId="127" xfId="0" applyFont="1" applyFill="1" applyBorder="1" applyAlignment="1">
      <alignment horizontal="center" vertical="center" wrapText="1"/>
    </xf>
    <xf numFmtId="0" fontId="6" fillId="8" borderId="78" xfId="0" applyFont="1" applyFill="1" applyBorder="1" applyAlignment="1">
      <alignment horizontal="center" vertical="center" wrapText="1"/>
    </xf>
    <xf numFmtId="0" fontId="5" fillId="8" borderId="78" xfId="0" applyFont="1" applyFill="1" applyBorder="1" applyAlignment="1">
      <alignment vertical="center"/>
    </xf>
    <xf numFmtId="0" fontId="5" fillId="8" borderId="89" xfId="0" applyFont="1" applyFill="1" applyBorder="1" applyAlignment="1">
      <alignment vertical="center"/>
    </xf>
    <xf numFmtId="0" fontId="24" fillId="10" borderId="19" xfId="3" applyFont="1" applyFill="1" applyBorder="1" applyAlignment="1">
      <alignment horizontal="center" vertical="center" wrapText="1"/>
    </xf>
    <xf numFmtId="0" fontId="22" fillId="10" borderId="19" xfId="3" applyFont="1" applyFill="1" applyBorder="1" applyAlignment="1">
      <alignment horizontal="center" vertical="center" wrapText="1"/>
    </xf>
    <xf numFmtId="0" fontId="24" fillId="9" borderId="19" xfId="3" applyFont="1" applyFill="1" applyBorder="1" applyAlignment="1">
      <alignment horizontal="center" vertical="center" wrapText="1"/>
    </xf>
    <xf numFmtId="0" fontId="22" fillId="9" borderId="19" xfId="3" applyFont="1" applyFill="1" applyBorder="1" applyAlignment="1">
      <alignment horizontal="center" vertical="center" wrapText="1"/>
    </xf>
    <xf numFmtId="0" fontId="25" fillId="10" borderId="19" xfId="3" applyFont="1" applyFill="1" applyBorder="1" applyAlignment="1">
      <alignment horizontal="center" vertical="center"/>
    </xf>
    <xf numFmtId="0" fontId="22" fillId="10" borderId="19" xfId="3" applyFont="1" applyFill="1" applyBorder="1" applyAlignment="1">
      <alignment horizontal="center" vertical="center"/>
    </xf>
    <xf numFmtId="0" fontId="22" fillId="10" borderId="19" xfId="3" applyFont="1" applyFill="1" applyBorder="1" applyAlignment="1">
      <alignment vertical="center"/>
    </xf>
    <xf numFmtId="0" fontId="24" fillId="7" borderId="19" xfId="3" applyFont="1" applyFill="1" applyBorder="1" applyAlignment="1">
      <alignment horizontal="center" vertical="center" wrapText="1"/>
    </xf>
    <xf numFmtId="0" fontId="22" fillId="0" borderId="19" xfId="3" applyFont="1" applyBorder="1" applyAlignment="1">
      <alignment horizontal="center" vertical="center" wrapText="1"/>
    </xf>
    <xf numFmtId="0" fontId="24" fillId="11" borderId="19" xfId="3" applyFont="1" applyFill="1" applyBorder="1" applyAlignment="1">
      <alignment horizontal="center" vertical="center" wrapText="1"/>
    </xf>
    <xf numFmtId="0" fontId="23" fillId="11" borderId="19" xfId="3" applyFont="1" applyFill="1" applyBorder="1" applyAlignment="1">
      <alignment horizontal="center" vertical="center" wrapText="1"/>
    </xf>
    <xf numFmtId="0" fontId="26" fillId="11" borderId="19" xfId="3" applyFont="1" applyFill="1" applyBorder="1" applyAlignment="1">
      <alignment horizontal="center" vertical="center" wrapText="1"/>
    </xf>
    <xf numFmtId="0" fontId="20" fillId="0" borderId="19" xfId="3" applyFont="1" applyBorder="1" applyAlignment="1">
      <alignment horizontal="center" vertical="center" wrapText="1"/>
    </xf>
    <xf numFmtId="0" fontId="20" fillId="0" borderId="19" xfId="3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wrapText="1"/>
    </xf>
    <xf numFmtId="0" fontId="25" fillId="7" borderId="19" xfId="3" applyFont="1" applyFill="1" applyBorder="1" applyAlignment="1">
      <alignment horizontal="center" vertical="center" wrapText="1"/>
    </xf>
    <xf numFmtId="0" fontId="6" fillId="8" borderId="38" xfId="3" applyFont="1" applyFill="1" applyBorder="1" applyAlignment="1">
      <alignment horizontal="center" vertical="center" wrapText="1"/>
    </xf>
    <xf numFmtId="0" fontId="48" fillId="8" borderId="19" xfId="3" applyFont="1" applyFill="1" applyBorder="1" applyAlignment="1">
      <alignment horizontal="center" vertical="center" wrapText="1"/>
    </xf>
    <xf numFmtId="0" fontId="6" fillId="8" borderId="39" xfId="3" applyFont="1" applyFill="1" applyBorder="1" applyAlignment="1">
      <alignment horizontal="center" vertical="center" wrapText="1"/>
    </xf>
    <xf numFmtId="0" fontId="48" fillId="8" borderId="20" xfId="3" applyFont="1" applyFill="1" applyBorder="1" applyAlignment="1">
      <alignment horizontal="center" vertical="center" wrapText="1"/>
    </xf>
    <xf numFmtId="0" fontId="6" fillId="3" borderId="39" xfId="3" applyFont="1" applyFill="1" applyBorder="1" applyAlignment="1">
      <alignment horizontal="center" vertical="center" wrapText="1"/>
    </xf>
    <xf numFmtId="0" fontId="48" fillId="3" borderId="20" xfId="3" applyFont="1" applyFill="1" applyBorder="1" applyAlignment="1">
      <alignment horizontal="center" vertical="center" wrapText="1"/>
    </xf>
    <xf numFmtId="0" fontId="6" fillId="8" borderId="16" xfId="3" applyFont="1" applyFill="1" applyBorder="1" applyAlignment="1">
      <alignment horizontal="center" vertical="center" wrapText="1"/>
    </xf>
    <xf numFmtId="0" fontId="48" fillId="8" borderId="43" xfId="3" applyFont="1" applyFill="1" applyBorder="1" applyAlignment="1">
      <alignment horizontal="center" vertical="center" wrapText="1"/>
    </xf>
    <xf numFmtId="0" fontId="6" fillId="3" borderId="17" xfId="3" applyFont="1" applyFill="1" applyBorder="1" applyAlignment="1">
      <alignment horizontal="center" vertical="center" wrapText="1"/>
    </xf>
    <xf numFmtId="0" fontId="6" fillId="3" borderId="44" xfId="3" applyFont="1" applyFill="1" applyBorder="1" applyAlignment="1">
      <alignment horizontal="center" vertical="center" wrapText="1"/>
    </xf>
    <xf numFmtId="0" fontId="7" fillId="8" borderId="21" xfId="3" applyFont="1" applyFill="1" applyBorder="1" applyAlignment="1">
      <alignment horizontal="center" vertical="center"/>
    </xf>
    <xf numFmtId="0" fontId="48" fillId="8" borderId="11" xfId="3" applyFont="1" applyFill="1" applyBorder="1" applyAlignment="1">
      <alignment horizontal="center" vertical="center"/>
    </xf>
    <xf numFmtId="0" fontId="48" fillId="8" borderId="22" xfId="3" applyFont="1" applyFill="1" applyBorder="1" applyAlignment="1">
      <alignment vertical="center"/>
    </xf>
    <xf numFmtId="0" fontId="48" fillId="8" borderId="30" xfId="3" applyFont="1" applyFill="1" applyBorder="1" applyAlignment="1">
      <alignment horizontal="center" vertical="center"/>
    </xf>
    <xf numFmtId="0" fontId="48" fillId="8" borderId="29" xfId="3" applyFont="1" applyFill="1" applyBorder="1" applyAlignment="1">
      <alignment horizontal="center" vertical="center"/>
    </xf>
    <xf numFmtId="0" fontId="48" fillId="8" borderId="31" xfId="3" applyFont="1" applyFill="1" applyBorder="1" applyAlignment="1">
      <alignment vertical="center"/>
    </xf>
    <xf numFmtId="0" fontId="48" fillId="8" borderId="21" xfId="3" applyFont="1" applyFill="1" applyBorder="1" applyAlignment="1">
      <alignment horizontal="center" vertical="center"/>
    </xf>
    <xf numFmtId="0" fontId="48" fillId="8" borderId="22" xfId="3" applyFont="1" applyFill="1" applyBorder="1" applyAlignment="1">
      <alignment horizontal="center" vertical="center"/>
    </xf>
    <xf numFmtId="0" fontId="48" fillId="8" borderId="32" xfId="3" applyFont="1" applyFill="1" applyBorder="1" applyAlignment="1">
      <alignment horizontal="center" vertical="center"/>
    </xf>
    <xf numFmtId="0" fontId="48" fillId="8" borderId="0" xfId="3" applyFont="1" applyFill="1" applyAlignment="1">
      <alignment horizontal="center" vertical="center"/>
    </xf>
    <xf numFmtId="0" fontId="48" fillId="8" borderId="33" xfId="3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 wrapText="1"/>
    </xf>
    <xf numFmtId="0" fontId="6" fillId="2" borderId="45" xfId="3" applyFont="1" applyFill="1" applyBorder="1" applyAlignment="1">
      <alignment horizontal="center" vertical="center" wrapText="1"/>
    </xf>
    <xf numFmtId="0" fontId="6" fillId="2" borderId="35" xfId="3" applyFont="1" applyFill="1" applyBorder="1" applyAlignment="1">
      <alignment horizontal="center" vertical="center" wrapText="1"/>
    </xf>
    <xf numFmtId="0" fontId="6" fillId="2" borderId="46" xfId="3" applyFont="1" applyFill="1" applyBorder="1" applyAlignment="1">
      <alignment horizontal="center" vertical="center" wrapText="1"/>
    </xf>
    <xf numFmtId="0" fontId="6" fillId="2" borderId="36" xfId="3" applyFont="1" applyFill="1" applyBorder="1" applyAlignment="1">
      <alignment horizontal="center" vertical="center" wrapText="1"/>
    </xf>
    <xf numFmtId="0" fontId="48" fillId="0" borderId="47" xfId="3" applyFont="1" applyBorder="1" applyAlignment="1">
      <alignment horizontal="center" vertical="center" wrapText="1"/>
    </xf>
    <xf numFmtId="0" fontId="6" fillId="8" borderId="15" xfId="3" applyFont="1" applyFill="1" applyBorder="1" applyAlignment="1">
      <alignment horizontal="center" vertical="center" wrapText="1"/>
    </xf>
    <xf numFmtId="0" fontId="6" fillId="8" borderId="48" xfId="3" applyFont="1" applyFill="1" applyBorder="1" applyAlignment="1">
      <alignment horizontal="center" vertical="center" wrapText="1"/>
    </xf>
    <xf numFmtId="0" fontId="6" fillId="8" borderId="37" xfId="3" applyFont="1" applyFill="1" applyBorder="1" applyAlignment="1">
      <alignment horizontal="center" vertical="center" wrapText="1"/>
    </xf>
    <xf numFmtId="0" fontId="48" fillId="8" borderId="18" xfId="3" applyFont="1" applyFill="1" applyBorder="1" applyAlignment="1">
      <alignment horizontal="center" vertical="center" wrapText="1"/>
    </xf>
    <xf numFmtId="0" fontId="6" fillId="3" borderId="50" xfId="3" applyFont="1" applyFill="1" applyBorder="1" applyAlignment="1">
      <alignment horizontal="center" vertical="center" wrapText="1"/>
    </xf>
    <xf numFmtId="0" fontId="6" fillId="8" borderId="42" xfId="3" applyFont="1" applyFill="1" applyBorder="1" applyAlignment="1">
      <alignment horizontal="center" vertical="center" wrapText="1"/>
    </xf>
    <xf numFmtId="0" fontId="48" fillId="3" borderId="44" xfId="3" applyFont="1" applyFill="1" applyBorder="1" applyAlignment="1">
      <alignment horizontal="center" vertical="center" wrapText="1"/>
    </xf>
    <xf numFmtId="0" fontId="48" fillId="8" borderId="42" xfId="3" applyFont="1" applyFill="1" applyBorder="1" applyAlignment="1">
      <alignment horizontal="center" vertical="center" wrapText="1"/>
    </xf>
    <xf numFmtId="0" fontId="6" fillId="3" borderId="10" xfId="3" applyFont="1" applyFill="1" applyBorder="1" applyAlignment="1">
      <alignment horizontal="center" vertical="center" wrapText="1"/>
    </xf>
    <xf numFmtId="0" fontId="48" fillId="0" borderId="10" xfId="3" applyFont="1" applyBorder="1" applyAlignment="1">
      <alignment horizontal="center" vertical="center" wrapText="1"/>
    </xf>
    <xf numFmtId="0" fontId="6" fillId="4" borderId="20" xfId="3" applyFont="1" applyFill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 wrapText="1"/>
    </xf>
    <xf numFmtId="0" fontId="6" fillId="8" borderId="49" xfId="3" applyFont="1" applyFill="1" applyBorder="1" applyAlignment="1">
      <alignment horizontal="center" vertical="center" wrapText="1"/>
    </xf>
    <xf numFmtId="0" fontId="7" fillId="8" borderId="11" xfId="3" applyFont="1" applyFill="1" applyBorder="1" applyAlignment="1">
      <alignment horizontal="center" vertical="center"/>
    </xf>
    <xf numFmtId="0" fontId="48" fillId="8" borderId="31" xfId="3" applyFont="1" applyFill="1" applyBorder="1" applyAlignment="1">
      <alignment horizontal="center" vertical="center"/>
    </xf>
    <xf numFmtId="0" fontId="7" fillId="8" borderId="23" xfId="3" applyFont="1" applyFill="1" applyBorder="1" applyAlignment="1">
      <alignment horizontal="center" vertical="center"/>
    </xf>
    <xf numFmtId="0" fontId="48" fillId="8" borderId="24" xfId="3" applyFont="1" applyFill="1" applyBorder="1" applyAlignment="1">
      <alignment horizontal="center" vertical="center"/>
    </xf>
    <xf numFmtId="0" fontId="48" fillId="8" borderId="25" xfId="3" applyFont="1" applyFill="1" applyBorder="1" applyAlignment="1">
      <alignment horizontal="center" vertical="center"/>
    </xf>
    <xf numFmtId="0" fontId="9" fillId="4" borderId="65" xfId="3" applyFont="1" applyFill="1" applyBorder="1" applyAlignment="1">
      <alignment horizontal="center" vertical="center" wrapText="1"/>
    </xf>
    <xf numFmtId="0" fontId="9" fillId="4" borderId="66" xfId="3" applyFont="1" applyFill="1" applyBorder="1" applyAlignment="1">
      <alignment horizontal="center" vertical="center" wrapText="1"/>
    </xf>
    <xf numFmtId="0" fontId="48" fillId="0" borderId="67" xfId="3" applyFont="1" applyBorder="1" applyAlignment="1">
      <alignment horizontal="center" vertical="center" wrapText="1"/>
    </xf>
    <xf numFmtId="0" fontId="48" fillId="0" borderId="68" xfId="3" applyFont="1" applyBorder="1" applyAlignment="1">
      <alignment horizontal="center" vertical="center" wrapText="1"/>
    </xf>
    <xf numFmtId="0" fontId="10" fillId="4" borderId="19" xfId="3" applyFont="1" applyFill="1" applyBorder="1" applyAlignment="1">
      <alignment horizontal="center" vertical="center" wrapText="1"/>
    </xf>
    <xf numFmtId="0" fontId="10" fillId="4" borderId="69" xfId="3" applyFont="1" applyFill="1" applyBorder="1" applyAlignment="1">
      <alignment horizontal="center" vertical="center" wrapText="1"/>
    </xf>
    <xf numFmtId="0" fontId="10" fillId="4" borderId="70" xfId="3" applyFont="1" applyFill="1" applyBorder="1" applyAlignment="1">
      <alignment horizontal="center" vertical="center" wrapText="1"/>
    </xf>
    <xf numFmtId="0" fontId="48" fillId="0" borderId="71" xfId="3" applyFont="1" applyBorder="1" applyAlignment="1">
      <alignment horizontal="center" vertical="center" wrapText="1"/>
    </xf>
    <xf numFmtId="0" fontId="48" fillId="0" borderId="72" xfId="3" applyFont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48" fillId="0" borderId="8" xfId="3" applyFont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 wrapText="1"/>
    </xf>
    <xf numFmtId="0" fontId="48" fillId="0" borderId="9" xfId="3" applyFont="1" applyBorder="1" applyAlignment="1">
      <alignment horizontal="center" vertical="center" wrapText="1"/>
    </xf>
    <xf numFmtId="0" fontId="19" fillId="0" borderId="29" xfId="3" applyFont="1" applyBorder="1" applyAlignment="1">
      <alignment horizontal="center" vertical="center" wrapText="1"/>
    </xf>
    <xf numFmtId="0" fontId="19" fillId="0" borderId="29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2" fillId="0" borderId="41" xfId="3" applyFont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48" fillId="0" borderId="6" xfId="3" applyFont="1" applyBorder="1" applyAlignment="1">
      <alignment horizontal="center" vertical="center" wrapText="1"/>
    </xf>
    <xf numFmtId="0" fontId="48" fillId="0" borderId="7" xfId="3" applyFont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29" xfId="3" applyFont="1" applyFill="1" applyBorder="1" applyAlignment="1">
      <alignment horizontal="center" vertical="center" wrapText="1"/>
    </xf>
    <xf numFmtId="0" fontId="7" fillId="8" borderId="13" xfId="3" applyFont="1" applyFill="1" applyBorder="1" applyAlignment="1">
      <alignment horizontal="center" vertical="center"/>
    </xf>
    <xf numFmtId="0" fontId="7" fillId="8" borderId="3" xfId="3" applyFont="1" applyFill="1" applyBorder="1" applyAlignment="1">
      <alignment horizontal="center" vertical="center"/>
    </xf>
    <xf numFmtId="0" fontId="8" fillId="8" borderId="3" xfId="3" applyFont="1" applyFill="1" applyBorder="1" applyAlignment="1">
      <alignment horizontal="center" vertical="center"/>
    </xf>
    <xf numFmtId="0" fontId="8" fillId="8" borderId="11" xfId="3" applyFont="1" applyFill="1" applyBorder="1" applyAlignment="1">
      <alignment horizontal="center" vertical="center"/>
    </xf>
    <xf numFmtId="0" fontId="8" fillId="8" borderId="8" xfId="3" applyFont="1" applyFill="1" applyBorder="1" applyAlignment="1">
      <alignment horizontal="center" vertical="center"/>
    </xf>
    <xf numFmtId="0" fontId="6" fillId="2" borderId="15" xfId="3" applyFont="1" applyFill="1" applyBorder="1" applyAlignment="1">
      <alignment horizontal="center" vertical="center" wrapText="1"/>
    </xf>
    <xf numFmtId="0" fontId="6" fillId="2" borderId="26" xfId="3" applyFont="1" applyFill="1" applyBorder="1" applyAlignment="1">
      <alignment horizontal="center" vertical="center" wrapText="1"/>
    </xf>
    <xf numFmtId="0" fontId="6" fillId="2" borderId="42" xfId="3" applyFont="1" applyFill="1" applyBorder="1" applyAlignment="1">
      <alignment horizontal="center" vertical="center" wrapText="1"/>
    </xf>
    <xf numFmtId="0" fontId="6" fillId="2" borderId="16" xfId="3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43" xfId="3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 wrapText="1"/>
    </xf>
    <xf numFmtId="0" fontId="6" fillId="2" borderId="28" xfId="3" applyFont="1" applyFill="1" applyBorder="1" applyAlignment="1">
      <alignment horizontal="center" vertical="center" wrapText="1"/>
    </xf>
    <xf numFmtId="0" fontId="6" fillId="2" borderId="44" xfId="3" applyFont="1" applyFill="1" applyBorder="1" applyAlignment="1">
      <alignment horizontal="center" vertical="center" wrapText="1"/>
    </xf>
    <xf numFmtId="0" fontId="48" fillId="8" borderId="26" xfId="3" applyFont="1" applyFill="1" applyBorder="1" applyAlignment="1">
      <alignment vertical="center"/>
    </xf>
    <xf numFmtId="0" fontId="48" fillId="8" borderId="40" xfId="3" applyFont="1" applyFill="1" applyBorder="1" applyAlignment="1">
      <alignment vertical="center"/>
    </xf>
    <xf numFmtId="0" fontId="48" fillId="8" borderId="51" xfId="3" applyFont="1" applyFill="1" applyBorder="1" applyAlignment="1">
      <alignment vertical="center"/>
    </xf>
    <xf numFmtId="0" fontId="6" fillId="4" borderId="18" xfId="3" applyFont="1" applyFill="1" applyBorder="1" applyAlignment="1">
      <alignment horizontal="center" vertical="center" wrapText="1"/>
    </xf>
    <xf numFmtId="0" fontId="6" fillId="4" borderId="19" xfId="3" applyFont="1" applyFill="1" applyBorder="1" applyAlignment="1">
      <alignment horizontal="center" vertical="center" wrapText="1"/>
    </xf>
    <xf numFmtId="0" fontId="66" fillId="0" borderId="29" xfId="3" applyFont="1" applyBorder="1" applyAlignment="1">
      <alignment horizontal="center" vertical="center" wrapText="1"/>
    </xf>
    <xf numFmtId="0" fontId="20" fillId="0" borderId="29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 wrapText="1"/>
    </xf>
    <xf numFmtId="0" fontId="24" fillId="0" borderId="14" xfId="3" applyFont="1" applyBorder="1" applyAlignment="1">
      <alignment horizontal="center" vertical="center" wrapText="1"/>
    </xf>
    <xf numFmtId="0" fontId="24" fillId="0" borderId="41" xfId="3" applyFont="1" applyBorder="1" applyAlignment="1">
      <alignment horizontal="center" vertical="center" wrapText="1"/>
    </xf>
    <xf numFmtId="0" fontId="24" fillId="7" borderId="2" xfId="3" applyFont="1" applyFill="1" applyBorder="1" applyAlignment="1">
      <alignment horizontal="center" vertical="center" wrapText="1"/>
    </xf>
    <xf numFmtId="0" fontId="24" fillId="7" borderId="3" xfId="3" applyFont="1" applyFill="1" applyBorder="1" applyAlignment="1">
      <alignment horizontal="center" vertical="center" wrapText="1"/>
    </xf>
    <xf numFmtId="0" fontId="24" fillId="7" borderId="4" xfId="3" applyFont="1" applyFill="1" applyBorder="1" applyAlignment="1">
      <alignment horizontal="center" vertical="center" wrapText="1"/>
    </xf>
    <xf numFmtId="0" fontId="24" fillId="7" borderId="5" xfId="3" applyFont="1" applyFill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24" fillId="9" borderId="8" xfId="3" applyFont="1" applyFill="1" applyBorder="1" applyAlignment="1">
      <alignment horizontal="center" vertical="center" wrapText="1"/>
    </xf>
    <xf numFmtId="0" fontId="22" fillId="0" borderId="9" xfId="3" applyFont="1" applyBorder="1" applyAlignment="1">
      <alignment horizontal="center" vertical="center" wrapText="1"/>
    </xf>
    <xf numFmtId="0" fontId="22" fillId="0" borderId="10" xfId="3" applyFont="1" applyBorder="1" applyAlignment="1">
      <alignment horizontal="center" vertical="center" wrapText="1"/>
    </xf>
    <xf numFmtId="0" fontId="24" fillId="7" borderId="11" xfId="3" applyFont="1" applyFill="1" applyBorder="1" applyAlignment="1">
      <alignment horizontal="center" vertical="center" wrapText="1"/>
    </xf>
    <xf numFmtId="0" fontId="24" fillId="7" borderId="12" xfId="3" applyFont="1" applyFill="1" applyBorder="1" applyAlignment="1">
      <alignment horizontal="center" vertical="center" wrapText="1"/>
    </xf>
    <xf numFmtId="0" fontId="24" fillId="7" borderId="0" xfId="3" applyFont="1" applyFill="1" applyBorder="1" applyAlignment="1">
      <alignment horizontal="center" vertical="center" wrapText="1"/>
    </xf>
    <xf numFmtId="0" fontId="24" fillId="7" borderId="29" xfId="3" applyFont="1" applyFill="1" applyBorder="1" applyAlignment="1">
      <alignment horizontal="center" vertical="center" wrapText="1"/>
    </xf>
    <xf numFmtId="0" fontId="24" fillId="10" borderId="13" xfId="3" applyFont="1" applyFill="1" applyBorder="1" applyAlignment="1">
      <alignment horizontal="center" vertical="center"/>
    </xf>
    <xf numFmtId="0" fontId="24" fillId="10" borderId="3" xfId="3" applyFont="1" applyFill="1" applyBorder="1" applyAlignment="1">
      <alignment horizontal="center" vertical="center"/>
    </xf>
    <xf numFmtId="0" fontId="24" fillId="10" borderId="11" xfId="3" applyFont="1" applyFill="1" applyBorder="1" applyAlignment="1">
      <alignment horizontal="center" vertical="center"/>
    </xf>
    <xf numFmtId="0" fontId="24" fillId="10" borderId="8" xfId="3" applyFont="1" applyFill="1" applyBorder="1" applyAlignment="1">
      <alignment horizontal="center" vertical="center"/>
    </xf>
    <xf numFmtId="0" fontId="24" fillId="7" borderId="15" xfId="3" applyFont="1" applyFill="1" applyBorder="1" applyAlignment="1">
      <alignment horizontal="center" vertical="center" wrapText="1"/>
    </xf>
    <xf numFmtId="0" fontId="24" fillId="7" borderId="26" xfId="3" applyFont="1" applyFill="1" applyBorder="1" applyAlignment="1">
      <alignment horizontal="center" vertical="center" wrapText="1"/>
    </xf>
    <xf numFmtId="0" fontId="24" fillId="7" borderId="42" xfId="3" applyFont="1" applyFill="1" applyBorder="1" applyAlignment="1">
      <alignment horizontal="center" vertical="center" wrapText="1"/>
    </xf>
    <xf numFmtId="0" fontId="24" fillId="7" borderId="16" xfId="3" applyFont="1" applyFill="1" applyBorder="1" applyAlignment="1">
      <alignment horizontal="center" vertical="center" wrapText="1"/>
    </xf>
    <xf numFmtId="0" fontId="24" fillId="7" borderId="27" xfId="3" applyFont="1" applyFill="1" applyBorder="1" applyAlignment="1">
      <alignment horizontal="center" vertical="center" wrapText="1"/>
    </xf>
    <xf numFmtId="0" fontId="24" fillId="7" borderId="43" xfId="3" applyFont="1" applyFill="1" applyBorder="1" applyAlignment="1">
      <alignment horizontal="center" vertical="center" wrapText="1"/>
    </xf>
    <xf numFmtId="0" fontId="24" fillId="7" borderId="17" xfId="3" applyFont="1" applyFill="1" applyBorder="1" applyAlignment="1">
      <alignment horizontal="center" vertical="center" wrapText="1"/>
    </xf>
    <xf numFmtId="0" fontId="24" fillId="7" borderId="28" xfId="3" applyFont="1" applyFill="1" applyBorder="1" applyAlignment="1">
      <alignment horizontal="center" vertical="center" wrapText="1"/>
    </xf>
    <xf numFmtId="0" fontId="24" fillId="7" borderId="44" xfId="3" applyFont="1" applyFill="1" applyBorder="1" applyAlignment="1">
      <alignment horizontal="center" vertical="center" wrapText="1"/>
    </xf>
    <xf numFmtId="0" fontId="24" fillId="10" borderId="15" xfId="3" applyFont="1" applyFill="1" applyBorder="1" applyAlignment="1">
      <alignment horizontal="center" vertical="center" wrapText="1"/>
    </xf>
    <xf numFmtId="0" fontId="17" fillId="10" borderId="26" xfId="3" applyFont="1" applyFill="1" applyBorder="1" applyAlignment="1">
      <alignment vertical="center"/>
    </xf>
    <xf numFmtId="0" fontId="17" fillId="10" borderId="40" xfId="3" applyFont="1" applyFill="1" applyBorder="1" applyAlignment="1">
      <alignment vertical="center"/>
    </xf>
    <xf numFmtId="0" fontId="17" fillId="10" borderId="51" xfId="3" applyFont="1" applyFill="1" applyBorder="1" applyAlignment="1">
      <alignment vertical="center"/>
    </xf>
    <xf numFmtId="0" fontId="24" fillId="11" borderId="18" xfId="3" applyFont="1" applyFill="1" applyBorder="1" applyAlignment="1">
      <alignment horizontal="center" vertical="center" wrapText="1"/>
    </xf>
    <xf numFmtId="0" fontId="24" fillId="11" borderId="65" xfId="3" applyFont="1" applyFill="1" applyBorder="1" applyAlignment="1">
      <alignment horizontal="center" vertical="center" wrapText="1"/>
    </xf>
    <xf numFmtId="0" fontId="24" fillId="11" borderId="66" xfId="3" applyFont="1" applyFill="1" applyBorder="1" applyAlignment="1">
      <alignment horizontal="center" vertical="center" wrapText="1"/>
    </xf>
    <xf numFmtId="0" fontId="17" fillId="0" borderId="67" xfId="3" applyFont="1" applyBorder="1" applyAlignment="1">
      <alignment horizontal="center" vertical="center" wrapText="1"/>
    </xf>
    <xf numFmtId="0" fontId="17" fillId="0" borderId="68" xfId="3" applyFont="1" applyBorder="1" applyAlignment="1">
      <alignment horizontal="center" vertical="center" wrapText="1"/>
    </xf>
    <xf numFmtId="0" fontId="24" fillId="11" borderId="69" xfId="3" applyFont="1" applyFill="1" applyBorder="1" applyAlignment="1">
      <alignment horizontal="center" vertical="center" wrapText="1"/>
    </xf>
    <xf numFmtId="0" fontId="24" fillId="11" borderId="70" xfId="3" applyFont="1" applyFill="1" applyBorder="1" applyAlignment="1">
      <alignment horizontal="center" vertical="center" wrapText="1"/>
    </xf>
    <xf numFmtId="0" fontId="17" fillId="0" borderId="71" xfId="3" applyFont="1" applyBorder="1" applyAlignment="1">
      <alignment horizontal="center" vertical="center" wrapText="1"/>
    </xf>
    <xf numFmtId="0" fontId="17" fillId="0" borderId="72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4" fillId="9" borderId="9" xfId="3" applyFont="1" applyFill="1" applyBorder="1" applyAlignment="1">
      <alignment horizontal="center" vertical="center" wrapText="1"/>
    </xf>
    <xf numFmtId="0" fontId="24" fillId="9" borderId="10" xfId="3" applyFont="1" applyFill="1" applyBorder="1" applyAlignment="1">
      <alignment horizontal="center" vertical="center" wrapText="1"/>
    </xf>
    <xf numFmtId="0" fontId="24" fillId="11" borderId="20" xfId="3" applyFont="1" applyFill="1" applyBorder="1" applyAlignment="1">
      <alignment horizontal="center" vertical="center" wrapText="1"/>
    </xf>
    <xf numFmtId="0" fontId="24" fillId="10" borderId="1" xfId="3" applyFont="1" applyFill="1" applyBorder="1" applyAlignment="1">
      <alignment horizontal="center" vertical="center" wrapText="1"/>
    </xf>
    <xf numFmtId="0" fontId="24" fillId="10" borderId="49" xfId="3" applyFont="1" applyFill="1" applyBorder="1" applyAlignment="1">
      <alignment horizontal="center" vertical="center" wrapText="1"/>
    </xf>
    <xf numFmtId="0" fontId="24" fillId="10" borderId="21" xfId="3" applyFont="1" applyFill="1" applyBorder="1" applyAlignment="1">
      <alignment horizontal="center" vertical="center"/>
    </xf>
    <xf numFmtId="0" fontId="17" fillId="10" borderId="22" xfId="3" applyFont="1" applyFill="1" applyBorder="1" applyAlignment="1">
      <alignment horizontal="center" vertical="center"/>
    </xf>
    <xf numFmtId="0" fontId="17" fillId="10" borderId="30" xfId="3" applyFont="1" applyFill="1" applyBorder="1" applyAlignment="1">
      <alignment horizontal="center" vertical="center"/>
    </xf>
    <xf numFmtId="0" fontId="17" fillId="10" borderId="29" xfId="3" applyFont="1" applyFill="1" applyBorder="1" applyAlignment="1">
      <alignment horizontal="center" vertical="center"/>
    </xf>
    <xf numFmtId="0" fontId="17" fillId="10" borderId="31" xfId="3" applyFont="1" applyFill="1" applyBorder="1" applyAlignment="1">
      <alignment horizontal="center" vertical="center"/>
    </xf>
    <xf numFmtId="0" fontId="24" fillId="10" borderId="23" xfId="3" applyFont="1" applyFill="1" applyBorder="1" applyAlignment="1">
      <alignment horizontal="center" vertical="center"/>
    </xf>
    <xf numFmtId="0" fontId="17" fillId="10" borderId="24" xfId="3" applyFont="1" applyFill="1" applyBorder="1" applyAlignment="1">
      <alignment horizontal="center" vertical="center"/>
    </xf>
    <xf numFmtId="0" fontId="17" fillId="10" borderId="25" xfId="3" applyFont="1" applyFill="1" applyBorder="1" applyAlignment="1">
      <alignment horizontal="center" vertical="center"/>
    </xf>
    <xf numFmtId="0" fontId="17" fillId="10" borderId="11" xfId="3" applyFont="1" applyFill="1" applyBorder="1" applyAlignment="1">
      <alignment horizontal="center" vertical="center"/>
    </xf>
    <xf numFmtId="0" fontId="17" fillId="10" borderId="22" xfId="3" applyFont="1" applyFill="1" applyBorder="1" applyAlignment="1">
      <alignment vertical="center"/>
    </xf>
    <xf numFmtId="0" fontId="17" fillId="10" borderId="31" xfId="3" applyFont="1" applyFill="1" applyBorder="1" applyAlignment="1">
      <alignment vertical="center"/>
    </xf>
    <xf numFmtId="0" fontId="17" fillId="10" borderId="32" xfId="3" applyFont="1" applyFill="1" applyBorder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0" fontId="17" fillId="10" borderId="33" xfId="3" applyFont="1" applyFill="1" applyBorder="1" applyAlignment="1">
      <alignment horizontal="center" vertical="center"/>
    </xf>
    <xf numFmtId="0" fontId="24" fillId="7" borderId="34" xfId="3" applyFont="1" applyFill="1" applyBorder="1" applyAlignment="1">
      <alignment horizontal="center" vertical="center" wrapText="1"/>
    </xf>
    <xf numFmtId="0" fontId="24" fillId="7" borderId="45" xfId="3" applyFont="1" applyFill="1" applyBorder="1" applyAlignment="1">
      <alignment horizontal="center" vertical="center" wrapText="1"/>
    </xf>
    <xf numFmtId="0" fontId="24" fillId="7" borderId="35" xfId="3" applyFont="1" applyFill="1" applyBorder="1" applyAlignment="1">
      <alignment horizontal="center" vertical="center" wrapText="1"/>
    </xf>
    <xf numFmtId="0" fontId="24" fillId="7" borderId="46" xfId="3" applyFont="1" applyFill="1" applyBorder="1" applyAlignment="1">
      <alignment horizontal="center" vertical="center" wrapText="1"/>
    </xf>
    <xf numFmtId="0" fontId="24" fillId="7" borderId="36" xfId="3" applyFont="1" applyFill="1" applyBorder="1" applyAlignment="1">
      <alignment horizontal="center" vertical="center" wrapText="1"/>
    </xf>
    <xf numFmtId="0" fontId="17" fillId="0" borderId="47" xfId="3" applyFont="1" applyBorder="1" applyAlignment="1">
      <alignment horizontal="center" vertical="center" wrapText="1"/>
    </xf>
    <xf numFmtId="0" fontId="24" fillId="10" borderId="48" xfId="3" applyFont="1" applyFill="1" applyBorder="1" applyAlignment="1">
      <alignment horizontal="center" vertical="center" wrapText="1"/>
    </xf>
    <xf numFmtId="0" fontId="24" fillId="10" borderId="37" xfId="3" applyFont="1" applyFill="1" applyBorder="1" applyAlignment="1">
      <alignment horizontal="center" vertical="center" wrapText="1"/>
    </xf>
    <xf numFmtId="0" fontId="17" fillId="10" borderId="18" xfId="3" applyFont="1" applyFill="1" applyBorder="1" applyAlignment="1">
      <alignment horizontal="center" vertical="center" wrapText="1"/>
    </xf>
    <xf numFmtId="0" fontId="24" fillId="9" borderId="17" xfId="3" applyFont="1" applyFill="1" applyBorder="1" applyAlignment="1">
      <alignment horizontal="center" vertical="center" wrapText="1"/>
    </xf>
    <xf numFmtId="0" fontId="24" fillId="9" borderId="50" xfId="3" applyFont="1" applyFill="1" applyBorder="1" applyAlignment="1">
      <alignment horizontal="center" vertical="center" wrapText="1"/>
    </xf>
    <xf numFmtId="0" fontId="24" fillId="10" borderId="42" xfId="3" applyFont="1" applyFill="1" applyBorder="1" applyAlignment="1">
      <alignment horizontal="center" vertical="center" wrapText="1"/>
    </xf>
    <xf numFmtId="0" fontId="24" fillId="10" borderId="16" xfId="3" applyFont="1" applyFill="1" applyBorder="1" applyAlignment="1">
      <alignment horizontal="center" vertical="center" wrapText="1"/>
    </xf>
    <xf numFmtId="0" fontId="17" fillId="10" borderId="43" xfId="3" applyFont="1" applyFill="1" applyBorder="1" applyAlignment="1">
      <alignment horizontal="center" vertical="center" wrapText="1"/>
    </xf>
    <xf numFmtId="0" fontId="17" fillId="9" borderId="44" xfId="3" applyFont="1" applyFill="1" applyBorder="1" applyAlignment="1">
      <alignment horizontal="center" vertical="center" wrapText="1"/>
    </xf>
    <xf numFmtId="0" fontId="17" fillId="10" borderId="42" xfId="3" applyFont="1" applyFill="1" applyBorder="1" applyAlignment="1">
      <alignment horizontal="center" vertical="center" wrapText="1"/>
    </xf>
    <xf numFmtId="0" fontId="24" fillId="10" borderId="38" xfId="3" applyFont="1" applyFill="1" applyBorder="1" applyAlignment="1">
      <alignment horizontal="center" vertical="center" wrapText="1"/>
    </xf>
    <xf numFmtId="0" fontId="17" fillId="10" borderId="19" xfId="3" applyFont="1" applyFill="1" applyBorder="1" applyAlignment="1">
      <alignment horizontal="center" vertical="center" wrapText="1"/>
    </xf>
    <xf numFmtId="0" fontId="24" fillId="10" borderId="39" xfId="3" applyFont="1" applyFill="1" applyBorder="1" applyAlignment="1">
      <alignment horizontal="center" vertical="center" wrapText="1"/>
    </xf>
    <xf numFmtId="0" fontId="17" fillId="10" borderId="20" xfId="3" applyFont="1" applyFill="1" applyBorder="1" applyAlignment="1">
      <alignment horizontal="center" vertical="center" wrapText="1"/>
    </xf>
    <xf numFmtId="0" fontId="24" fillId="9" borderId="39" xfId="3" applyFont="1" applyFill="1" applyBorder="1" applyAlignment="1">
      <alignment horizontal="center" vertical="center" wrapText="1"/>
    </xf>
    <xf numFmtId="0" fontId="17" fillId="9" borderId="20" xfId="3" applyFont="1" applyFill="1" applyBorder="1" applyAlignment="1">
      <alignment horizontal="center" vertical="center" wrapText="1"/>
    </xf>
    <xf numFmtId="0" fontId="24" fillId="9" borderId="44" xfId="3" applyFont="1" applyFill="1" applyBorder="1" applyAlignment="1">
      <alignment horizontal="center" vertical="center" wrapText="1"/>
    </xf>
    <xf numFmtId="0" fontId="61" fillId="0" borderId="19" xfId="6" applyFont="1" applyBorder="1" applyAlignment="1">
      <alignment horizontal="center" vertical="center" wrapText="1"/>
    </xf>
    <xf numFmtId="0" fontId="60" fillId="0" borderId="19" xfId="6" applyBorder="1"/>
    <xf numFmtId="0" fontId="9" fillId="0" borderId="19" xfId="6" applyFont="1" applyBorder="1" applyAlignment="1">
      <alignment horizontal="center" vertical="center" wrapText="1"/>
    </xf>
    <xf numFmtId="0" fontId="6" fillId="18" borderId="19" xfId="6" applyFont="1" applyFill="1" applyBorder="1" applyAlignment="1">
      <alignment horizontal="center" vertical="center" wrapText="1"/>
    </xf>
    <xf numFmtId="0" fontId="6" fillId="19" borderId="19" xfId="6" applyFont="1" applyFill="1" applyBorder="1" applyAlignment="1">
      <alignment horizontal="center" vertical="center" wrapText="1"/>
    </xf>
    <xf numFmtId="0" fontId="7" fillId="18" borderId="19" xfId="6" applyFont="1" applyFill="1" applyBorder="1" applyAlignment="1">
      <alignment horizontal="center" vertical="center" wrapText="1"/>
    </xf>
    <xf numFmtId="0" fontId="7" fillId="20" borderId="19" xfId="6" applyFont="1" applyFill="1" applyBorder="1" applyAlignment="1">
      <alignment horizontal="center" vertical="center"/>
    </xf>
    <xf numFmtId="0" fontId="62" fillId="18" borderId="19" xfId="6" applyFont="1" applyFill="1" applyBorder="1" applyAlignment="1">
      <alignment horizontal="center" vertical="center" wrapText="1"/>
    </xf>
    <xf numFmtId="0" fontId="6" fillId="20" borderId="19" xfId="6" applyFont="1" applyFill="1" applyBorder="1" applyAlignment="1">
      <alignment horizontal="center" vertical="center" wrapText="1"/>
    </xf>
    <xf numFmtId="0" fontId="6" fillId="21" borderId="19" xfId="6" applyFont="1" applyFill="1" applyBorder="1" applyAlignment="1">
      <alignment horizontal="center" vertical="center" wrapText="1"/>
    </xf>
    <xf numFmtId="0" fontId="9" fillId="21" borderId="19" xfId="6" applyFont="1" applyFill="1" applyBorder="1" applyAlignment="1">
      <alignment horizontal="center" vertical="center" wrapText="1"/>
    </xf>
    <xf numFmtId="0" fontId="10" fillId="21" borderId="19" xfId="6" applyFont="1" applyFill="1" applyBorder="1" applyAlignment="1">
      <alignment horizontal="center" vertical="center" wrapText="1"/>
    </xf>
    <xf numFmtId="0" fontId="63" fillId="20" borderId="19" xfId="6" applyFont="1" applyFill="1" applyBorder="1" applyAlignment="1">
      <alignment horizontal="center" vertical="center"/>
    </xf>
    <xf numFmtId="0" fontId="51" fillId="0" borderId="0" xfId="3" applyFont="1" applyBorder="1" applyAlignment="1">
      <alignment horizontal="center" vertical="center" wrapText="1"/>
    </xf>
    <xf numFmtId="0" fontId="51" fillId="0" borderId="0" xfId="3" applyFont="1" applyBorder="1" applyAlignment="1">
      <alignment horizontal="center" vertical="center"/>
    </xf>
    <xf numFmtId="0" fontId="53" fillId="0" borderId="90" xfId="3" applyFont="1" applyBorder="1" applyAlignment="1">
      <alignment horizontal="center" vertical="center" wrapText="1"/>
    </xf>
    <xf numFmtId="0" fontId="53" fillId="0" borderId="99" xfId="3" applyFont="1" applyBorder="1" applyAlignment="1">
      <alignment horizontal="center" vertical="center" wrapText="1"/>
    </xf>
    <xf numFmtId="0" fontId="53" fillId="0" borderId="101" xfId="3" applyFont="1" applyBorder="1" applyAlignment="1">
      <alignment horizontal="center" vertical="center" wrapText="1"/>
    </xf>
    <xf numFmtId="0" fontId="53" fillId="7" borderId="91" xfId="3" applyFont="1" applyFill="1" applyBorder="1" applyAlignment="1">
      <alignment horizontal="center" vertical="center" wrapText="1"/>
    </xf>
    <xf numFmtId="0" fontId="53" fillId="7" borderId="92" xfId="3" applyFont="1" applyFill="1" applyBorder="1" applyAlignment="1">
      <alignment horizontal="center" vertical="center" wrapText="1"/>
    </xf>
    <xf numFmtId="0" fontId="53" fillId="7" borderId="93" xfId="3" applyFont="1" applyFill="1" applyBorder="1" applyAlignment="1">
      <alignment horizontal="center" vertical="center" wrapText="1"/>
    </xf>
    <xf numFmtId="0" fontId="53" fillId="7" borderId="37" xfId="3" applyFont="1" applyFill="1" applyBorder="1" applyAlignment="1">
      <alignment horizontal="center" vertical="center" wrapText="1"/>
    </xf>
    <xf numFmtId="0" fontId="54" fillId="0" borderId="38" xfId="3" applyFont="1" applyBorder="1" applyAlignment="1">
      <alignment horizontal="center" vertical="center" wrapText="1"/>
    </xf>
    <xf numFmtId="0" fontId="54" fillId="0" borderId="39" xfId="3" applyFont="1" applyBorder="1" applyAlignment="1">
      <alignment horizontal="center" vertical="center" wrapText="1"/>
    </xf>
    <xf numFmtId="0" fontId="53" fillId="9" borderId="94" xfId="3" applyFont="1" applyFill="1" applyBorder="1" applyAlignment="1">
      <alignment horizontal="center" vertical="center" wrapText="1"/>
    </xf>
    <xf numFmtId="0" fontId="54" fillId="0" borderId="95" xfId="3" applyFont="1" applyBorder="1" applyAlignment="1">
      <alignment horizontal="center" vertical="center" wrapText="1"/>
    </xf>
    <xf numFmtId="0" fontId="54" fillId="0" borderId="96" xfId="3" applyFont="1" applyBorder="1" applyAlignment="1">
      <alignment horizontal="center" vertical="center" wrapText="1"/>
    </xf>
    <xf numFmtId="0" fontId="53" fillId="7" borderId="24" xfId="3" applyFont="1" applyFill="1" applyBorder="1" applyAlignment="1">
      <alignment horizontal="center" vertical="center" wrapText="1"/>
    </xf>
    <xf numFmtId="0" fontId="53" fillId="7" borderId="97" xfId="3" applyFont="1" applyFill="1" applyBorder="1" applyAlignment="1">
      <alignment horizontal="center" vertical="center" wrapText="1"/>
    </xf>
    <xf numFmtId="0" fontId="53" fillId="7" borderId="0" xfId="3" applyFont="1" applyFill="1" applyBorder="1" applyAlignment="1">
      <alignment horizontal="center" vertical="center" wrapText="1"/>
    </xf>
    <xf numFmtId="0" fontId="53" fillId="7" borderId="29" xfId="3" applyFont="1" applyFill="1" applyBorder="1" applyAlignment="1">
      <alignment horizontal="center" vertical="center" wrapText="1"/>
    </xf>
    <xf numFmtId="0" fontId="53" fillId="10" borderId="98" xfId="3" applyFont="1" applyFill="1" applyBorder="1" applyAlignment="1">
      <alignment horizontal="center" vertical="center"/>
    </xf>
    <xf numFmtId="0" fontId="53" fillId="10" borderId="92" xfId="3" applyFont="1" applyFill="1" applyBorder="1" applyAlignment="1">
      <alignment horizontal="center" vertical="center"/>
    </xf>
    <xf numFmtId="0" fontId="53" fillId="10" borderId="24" xfId="3" applyFont="1" applyFill="1" applyBorder="1" applyAlignment="1">
      <alignment horizontal="center" vertical="center"/>
    </xf>
    <xf numFmtId="0" fontId="53" fillId="10" borderId="93" xfId="3" applyFont="1" applyFill="1" applyBorder="1" applyAlignment="1">
      <alignment horizontal="center" vertical="center"/>
    </xf>
    <xf numFmtId="0" fontId="53" fillId="7" borderId="15" xfId="3" applyFont="1" applyFill="1" applyBorder="1" applyAlignment="1">
      <alignment horizontal="center" vertical="center" wrapText="1"/>
    </xf>
    <xf numFmtId="0" fontId="53" fillId="7" borderId="26" xfId="3" applyFont="1" applyFill="1" applyBorder="1" applyAlignment="1">
      <alignment horizontal="center" vertical="center" wrapText="1"/>
    </xf>
    <xf numFmtId="0" fontId="53" fillId="7" borderId="42" xfId="3" applyFont="1" applyFill="1" applyBorder="1" applyAlignment="1">
      <alignment horizontal="center" vertical="center" wrapText="1"/>
    </xf>
    <xf numFmtId="0" fontId="53" fillId="7" borderId="16" xfId="3" applyFont="1" applyFill="1" applyBorder="1" applyAlignment="1">
      <alignment horizontal="center" vertical="center" wrapText="1"/>
    </xf>
    <xf numFmtId="0" fontId="53" fillId="7" borderId="27" xfId="3" applyFont="1" applyFill="1" applyBorder="1" applyAlignment="1">
      <alignment horizontal="center" vertical="center" wrapText="1"/>
    </xf>
    <xf numFmtId="0" fontId="53" fillId="7" borderId="43" xfId="3" applyFont="1" applyFill="1" applyBorder="1" applyAlignment="1">
      <alignment horizontal="center" vertical="center" wrapText="1"/>
    </xf>
    <xf numFmtId="0" fontId="53" fillId="7" borderId="17" xfId="3" applyFont="1" applyFill="1" applyBorder="1" applyAlignment="1">
      <alignment horizontal="center" vertical="center" wrapText="1"/>
    </xf>
    <xf numFmtId="0" fontId="53" fillId="7" borderId="28" xfId="3" applyFont="1" applyFill="1" applyBorder="1" applyAlignment="1">
      <alignment horizontal="center" vertical="center" wrapText="1"/>
    </xf>
    <xf numFmtId="0" fontId="53" fillId="7" borderId="44" xfId="3" applyFont="1" applyFill="1" applyBorder="1" applyAlignment="1">
      <alignment horizontal="center" vertical="center" wrapText="1"/>
    </xf>
    <xf numFmtId="0" fontId="53" fillId="10" borderId="100" xfId="3" applyFont="1" applyFill="1" applyBorder="1" applyAlignment="1">
      <alignment horizontal="center" vertical="center" wrapText="1"/>
    </xf>
    <xf numFmtId="0" fontId="54" fillId="10" borderId="99" xfId="3" applyFont="1" applyFill="1" applyBorder="1" applyAlignment="1">
      <alignment vertical="center"/>
    </xf>
    <xf numFmtId="0" fontId="54" fillId="10" borderId="33" xfId="3" applyFont="1" applyFill="1" applyBorder="1" applyAlignment="1">
      <alignment vertical="center"/>
    </xf>
    <xf numFmtId="0" fontId="54" fillId="10" borderId="31" xfId="3" applyFont="1" applyFill="1" applyBorder="1" applyAlignment="1">
      <alignment vertical="center"/>
    </xf>
    <xf numFmtId="0" fontId="53" fillId="11" borderId="18" xfId="3" applyFont="1" applyFill="1" applyBorder="1" applyAlignment="1">
      <alignment horizontal="center" vertical="center" wrapText="1"/>
    </xf>
    <xf numFmtId="0" fontId="53" fillId="11" borderId="102" xfId="3" applyFont="1" applyFill="1" applyBorder="1" applyAlignment="1">
      <alignment horizontal="center" vertical="center" wrapText="1"/>
    </xf>
    <xf numFmtId="0" fontId="53" fillId="11" borderId="19" xfId="3" applyFont="1" applyFill="1" applyBorder="1" applyAlignment="1">
      <alignment horizontal="center" vertical="center" wrapText="1"/>
    </xf>
    <xf numFmtId="0" fontId="53" fillId="11" borderId="84" xfId="3" applyFont="1" applyFill="1" applyBorder="1" applyAlignment="1">
      <alignment horizontal="center" vertical="center" wrapText="1"/>
    </xf>
    <xf numFmtId="0" fontId="53" fillId="11" borderId="65" xfId="3" applyFont="1" applyFill="1" applyBorder="1" applyAlignment="1">
      <alignment horizontal="center" vertical="center" wrapText="1"/>
    </xf>
    <xf numFmtId="0" fontId="53" fillId="11" borderId="66" xfId="3" applyFont="1" applyFill="1" applyBorder="1" applyAlignment="1">
      <alignment horizontal="center" vertical="center" wrapText="1"/>
    </xf>
    <xf numFmtId="0" fontId="54" fillId="0" borderId="67" xfId="3" applyFont="1" applyBorder="1" applyAlignment="1">
      <alignment horizontal="center" vertical="center" wrapText="1"/>
    </xf>
    <xf numFmtId="0" fontId="54" fillId="0" borderId="68" xfId="3" applyFont="1" applyBorder="1" applyAlignment="1">
      <alignment horizontal="center" vertical="center" wrapText="1"/>
    </xf>
    <xf numFmtId="0" fontId="53" fillId="11" borderId="69" xfId="3" applyFont="1" applyFill="1" applyBorder="1" applyAlignment="1">
      <alignment horizontal="center" vertical="center" wrapText="1"/>
    </xf>
    <xf numFmtId="0" fontId="53" fillId="11" borderId="70" xfId="3" applyFont="1" applyFill="1" applyBorder="1" applyAlignment="1">
      <alignment horizontal="center" vertical="center" wrapText="1"/>
    </xf>
    <xf numFmtId="0" fontId="54" fillId="0" borderId="71" xfId="3" applyFont="1" applyBorder="1" applyAlignment="1">
      <alignment horizontal="center" vertical="center" wrapText="1"/>
    </xf>
    <xf numFmtId="0" fontId="54" fillId="0" borderId="72" xfId="3" applyFont="1" applyBorder="1" applyAlignment="1">
      <alignment horizontal="center" vertical="center" wrapText="1"/>
    </xf>
    <xf numFmtId="0" fontId="53" fillId="9" borderId="8" xfId="3" applyFont="1" applyFill="1" applyBorder="1" applyAlignment="1">
      <alignment horizontal="center" vertical="center" wrapText="1"/>
    </xf>
    <xf numFmtId="0" fontId="54" fillId="0" borderId="8" xfId="3" applyFont="1" applyBorder="1" applyAlignment="1">
      <alignment horizontal="center" vertical="center" wrapText="1"/>
    </xf>
    <xf numFmtId="0" fontId="53" fillId="9" borderId="9" xfId="3" applyFont="1" applyFill="1" applyBorder="1" applyAlignment="1">
      <alignment horizontal="center" vertical="center" wrapText="1"/>
    </xf>
    <xf numFmtId="0" fontId="54" fillId="0" borderId="9" xfId="3" applyFont="1" applyBorder="1" applyAlignment="1">
      <alignment horizontal="center" vertical="center" wrapText="1"/>
    </xf>
    <xf numFmtId="0" fontId="53" fillId="9" borderId="10" xfId="3" applyFont="1" applyFill="1" applyBorder="1" applyAlignment="1">
      <alignment horizontal="center" vertical="center" wrapText="1"/>
    </xf>
    <xf numFmtId="0" fontId="54" fillId="0" borderId="10" xfId="3" applyFont="1" applyBorder="1" applyAlignment="1">
      <alignment horizontal="center" vertical="center" wrapText="1"/>
    </xf>
    <xf numFmtId="0" fontId="53" fillId="11" borderId="20" xfId="3" applyFont="1" applyFill="1" applyBorder="1" applyAlignment="1">
      <alignment horizontal="center" vertical="center" wrapText="1"/>
    </xf>
    <xf numFmtId="0" fontId="53" fillId="11" borderId="103" xfId="3" applyFont="1" applyFill="1" applyBorder="1" applyAlignment="1">
      <alignment horizontal="center" vertical="center" wrapText="1"/>
    </xf>
    <xf numFmtId="0" fontId="53" fillId="10" borderId="1" xfId="3" applyFont="1" applyFill="1" applyBorder="1" applyAlignment="1">
      <alignment horizontal="center" vertical="center" wrapText="1"/>
    </xf>
    <xf numFmtId="0" fontId="53" fillId="10" borderId="41" xfId="3" applyFont="1" applyFill="1" applyBorder="1" applyAlignment="1">
      <alignment horizontal="center" vertical="center" wrapText="1"/>
    </xf>
    <xf numFmtId="0" fontId="53" fillId="10" borderId="21" xfId="3" applyFont="1" applyFill="1" applyBorder="1" applyAlignment="1">
      <alignment horizontal="center" vertical="center"/>
    </xf>
    <xf numFmtId="0" fontId="53" fillId="10" borderId="11" xfId="3" applyFont="1" applyFill="1" applyBorder="1" applyAlignment="1">
      <alignment horizontal="center" vertical="center"/>
    </xf>
    <xf numFmtId="0" fontId="54" fillId="10" borderId="22" xfId="3" applyFont="1" applyFill="1" applyBorder="1" applyAlignment="1">
      <alignment horizontal="center" vertical="center"/>
    </xf>
    <xf numFmtId="0" fontId="54" fillId="10" borderId="30" xfId="3" applyFont="1" applyFill="1" applyBorder="1" applyAlignment="1">
      <alignment horizontal="center" vertical="center"/>
    </xf>
    <xf numFmtId="0" fontId="54" fillId="10" borderId="29" xfId="3" applyFont="1" applyFill="1" applyBorder="1" applyAlignment="1">
      <alignment horizontal="center" vertical="center"/>
    </xf>
    <xf numFmtId="0" fontId="54" fillId="10" borderId="31" xfId="3" applyFont="1" applyFill="1" applyBorder="1" applyAlignment="1">
      <alignment horizontal="center" vertical="center"/>
    </xf>
    <xf numFmtId="0" fontId="53" fillId="10" borderId="23" xfId="3" applyFont="1" applyFill="1" applyBorder="1" applyAlignment="1">
      <alignment horizontal="center" vertical="center"/>
    </xf>
    <xf numFmtId="0" fontId="54" fillId="10" borderId="24" xfId="3" applyFont="1" applyFill="1" applyBorder="1" applyAlignment="1">
      <alignment horizontal="center" vertical="center"/>
    </xf>
    <xf numFmtId="0" fontId="54" fillId="10" borderId="25" xfId="3" applyFont="1" applyFill="1" applyBorder="1" applyAlignment="1">
      <alignment horizontal="center" vertical="center"/>
    </xf>
    <xf numFmtId="0" fontId="54" fillId="10" borderId="11" xfId="3" applyFont="1" applyFill="1" applyBorder="1" applyAlignment="1">
      <alignment horizontal="center" vertical="center"/>
    </xf>
    <xf numFmtId="0" fontId="54" fillId="10" borderId="22" xfId="3" applyFont="1" applyFill="1" applyBorder="1" applyAlignment="1">
      <alignment vertical="center"/>
    </xf>
    <xf numFmtId="0" fontId="53" fillId="10" borderId="22" xfId="3" applyFont="1" applyFill="1" applyBorder="1" applyAlignment="1">
      <alignment horizontal="center" vertical="center"/>
    </xf>
    <xf numFmtId="0" fontId="53" fillId="10" borderId="32" xfId="3" applyFont="1" applyFill="1" applyBorder="1" applyAlignment="1">
      <alignment horizontal="center" vertical="center"/>
    </xf>
    <xf numFmtId="0" fontId="53" fillId="10" borderId="0" xfId="3" applyFont="1" applyFill="1" applyBorder="1" applyAlignment="1">
      <alignment horizontal="center" vertical="center"/>
    </xf>
    <xf numFmtId="0" fontId="53" fillId="10" borderId="33" xfId="3" applyFont="1" applyFill="1" applyBorder="1" applyAlignment="1">
      <alignment horizontal="center" vertical="center"/>
    </xf>
    <xf numFmtId="0" fontId="53" fillId="7" borderId="34" xfId="3" applyFont="1" applyFill="1" applyBorder="1" applyAlignment="1">
      <alignment horizontal="center" vertical="center" wrapText="1"/>
    </xf>
    <xf numFmtId="0" fontId="53" fillId="7" borderId="45" xfId="3" applyFont="1" applyFill="1" applyBorder="1" applyAlignment="1">
      <alignment horizontal="center" vertical="center" wrapText="1"/>
    </xf>
    <xf numFmtId="0" fontId="53" fillId="7" borderId="35" xfId="3" applyFont="1" applyFill="1" applyBorder="1" applyAlignment="1">
      <alignment horizontal="center" vertical="center" wrapText="1"/>
    </xf>
    <xf numFmtId="0" fontId="53" fillId="7" borderId="46" xfId="3" applyFont="1" applyFill="1" applyBorder="1" applyAlignment="1">
      <alignment horizontal="center" vertical="center" wrapText="1"/>
    </xf>
    <xf numFmtId="0" fontId="53" fillId="7" borderId="36" xfId="3" applyFont="1" applyFill="1" applyBorder="1" applyAlignment="1">
      <alignment horizontal="center" vertical="center" wrapText="1"/>
    </xf>
    <xf numFmtId="0" fontId="54" fillId="0" borderId="47" xfId="3" applyFont="1" applyBorder="1" applyAlignment="1">
      <alignment horizontal="center" vertical="center" wrapText="1"/>
    </xf>
    <xf numFmtId="0" fontId="53" fillId="10" borderId="15" xfId="3" applyFont="1" applyFill="1" applyBorder="1" applyAlignment="1">
      <alignment horizontal="center" vertical="center" wrapText="1"/>
    </xf>
    <xf numFmtId="0" fontId="53" fillId="10" borderId="42" xfId="3" applyFont="1" applyFill="1" applyBorder="1" applyAlignment="1">
      <alignment horizontal="center" vertical="center" wrapText="1"/>
    </xf>
    <xf numFmtId="0" fontId="53" fillId="10" borderId="37" xfId="3" applyFont="1" applyFill="1" applyBorder="1" applyAlignment="1">
      <alignment horizontal="center" vertical="center" wrapText="1"/>
    </xf>
    <xf numFmtId="0" fontId="54" fillId="10" borderId="102" xfId="3" applyFont="1" applyFill="1" applyBorder="1" applyAlignment="1">
      <alignment horizontal="center" vertical="center" wrapText="1"/>
    </xf>
    <xf numFmtId="0" fontId="53" fillId="9" borderId="17" xfId="3" applyFont="1" applyFill="1" applyBorder="1" applyAlignment="1">
      <alignment horizontal="center" vertical="center" wrapText="1"/>
    </xf>
    <xf numFmtId="0" fontId="53" fillId="9" borderId="44" xfId="3" applyFont="1" applyFill="1" applyBorder="1" applyAlignment="1">
      <alignment horizontal="center" vertical="center" wrapText="1"/>
    </xf>
    <xf numFmtId="0" fontId="53" fillId="10" borderId="16" xfId="3" applyFont="1" applyFill="1" applyBorder="1" applyAlignment="1">
      <alignment horizontal="center" vertical="center" wrapText="1"/>
    </xf>
    <xf numFmtId="0" fontId="54" fillId="10" borderId="43" xfId="3" applyFont="1" applyFill="1" applyBorder="1" applyAlignment="1">
      <alignment horizontal="center" vertical="center" wrapText="1"/>
    </xf>
    <xf numFmtId="0" fontId="54" fillId="9" borderId="44" xfId="3" applyFont="1" applyFill="1" applyBorder="1" applyAlignment="1">
      <alignment horizontal="center" vertical="center" wrapText="1"/>
    </xf>
    <xf numFmtId="0" fontId="54" fillId="10" borderId="42" xfId="3" applyFont="1" applyFill="1" applyBorder="1" applyAlignment="1">
      <alignment horizontal="center" vertical="center" wrapText="1"/>
    </xf>
    <xf numFmtId="0" fontId="53" fillId="10" borderId="38" xfId="3" applyFont="1" applyFill="1" applyBorder="1" applyAlignment="1">
      <alignment horizontal="center" vertical="center" wrapText="1"/>
    </xf>
    <xf numFmtId="0" fontId="54" fillId="10" borderId="84" xfId="3" applyFont="1" applyFill="1" applyBorder="1" applyAlignment="1">
      <alignment horizontal="center" vertical="center" wrapText="1"/>
    </xf>
    <xf numFmtId="0" fontId="53" fillId="10" borderId="39" xfId="3" applyFont="1" applyFill="1" applyBorder="1" applyAlignment="1">
      <alignment horizontal="center" vertical="center" wrapText="1"/>
    </xf>
    <xf numFmtId="0" fontId="54" fillId="10" borderId="103" xfId="3" applyFont="1" applyFill="1" applyBorder="1" applyAlignment="1">
      <alignment horizontal="center" vertical="center" wrapText="1"/>
    </xf>
    <xf numFmtId="0" fontId="53" fillId="9" borderId="39" xfId="3" applyFont="1" applyFill="1" applyBorder="1" applyAlignment="1">
      <alignment horizontal="center" vertical="center" wrapText="1"/>
    </xf>
    <xf numFmtId="0" fontId="54" fillId="9" borderId="103" xfId="3" applyFont="1" applyFill="1" applyBorder="1" applyAlignment="1">
      <alignment horizontal="center" vertical="center" wrapText="1"/>
    </xf>
    <xf numFmtId="0" fontId="20" fillId="0" borderId="29" xfId="3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23" fillId="0" borderId="14" xfId="3" applyFont="1" applyBorder="1" applyAlignment="1">
      <alignment horizontal="center" vertical="center" wrapText="1"/>
    </xf>
    <xf numFmtId="0" fontId="23" fillId="0" borderId="41" xfId="3" applyFont="1" applyBorder="1" applyAlignment="1">
      <alignment horizontal="center" vertical="center" wrapText="1"/>
    </xf>
    <xf numFmtId="0" fontId="25" fillId="7" borderId="11" xfId="3" applyFont="1" applyFill="1" applyBorder="1" applyAlignment="1">
      <alignment horizontal="center" vertical="center" wrapText="1"/>
    </xf>
    <xf numFmtId="0" fontId="25" fillId="7" borderId="12" xfId="3" applyFont="1" applyFill="1" applyBorder="1" applyAlignment="1">
      <alignment horizontal="center" vertical="center" wrapText="1"/>
    </xf>
    <xf numFmtId="0" fontId="25" fillId="7" borderId="0" xfId="3" applyFont="1" applyFill="1" applyBorder="1" applyAlignment="1">
      <alignment horizontal="center" vertical="center" wrapText="1"/>
    </xf>
    <xf numFmtId="0" fontId="25" fillId="7" borderId="29" xfId="3" applyFont="1" applyFill="1" applyBorder="1" applyAlignment="1">
      <alignment horizontal="center" vertical="center" wrapText="1"/>
    </xf>
    <xf numFmtId="0" fontId="25" fillId="10" borderId="13" xfId="3" applyFont="1" applyFill="1" applyBorder="1" applyAlignment="1">
      <alignment horizontal="center" vertical="center"/>
    </xf>
    <xf numFmtId="0" fontId="25" fillId="10" borderId="3" xfId="3" applyFont="1" applyFill="1" applyBorder="1" applyAlignment="1">
      <alignment horizontal="center" vertical="center"/>
    </xf>
    <xf numFmtId="0" fontId="25" fillId="10" borderId="11" xfId="3" applyFont="1" applyFill="1" applyBorder="1" applyAlignment="1">
      <alignment horizontal="center" vertical="center"/>
    </xf>
    <xf numFmtId="0" fontId="25" fillId="10" borderId="8" xfId="3" applyFont="1" applyFill="1" applyBorder="1" applyAlignment="1">
      <alignment horizontal="center" vertical="center"/>
    </xf>
    <xf numFmtId="0" fontId="22" fillId="10" borderId="26" xfId="3" applyFont="1" applyFill="1" applyBorder="1" applyAlignment="1">
      <alignment vertical="center"/>
    </xf>
    <xf numFmtId="0" fontId="22" fillId="10" borderId="40" xfId="3" applyFont="1" applyFill="1" applyBorder="1" applyAlignment="1">
      <alignment vertical="center"/>
    </xf>
    <xf numFmtId="0" fontId="22" fillId="10" borderId="51" xfId="3" applyFont="1" applyFill="1" applyBorder="1" applyAlignment="1">
      <alignment vertical="center"/>
    </xf>
    <xf numFmtId="0" fontId="23" fillId="11" borderId="65" xfId="3" applyFont="1" applyFill="1" applyBorder="1" applyAlignment="1">
      <alignment horizontal="center" vertical="center" wrapText="1"/>
    </xf>
    <xf numFmtId="0" fontId="23" fillId="11" borderId="66" xfId="3" applyFont="1" applyFill="1" applyBorder="1" applyAlignment="1">
      <alignment horizontal="center" vertical="center" wrapText="1"/>
    </xf>
    <xf numFmtId="0" fontId="22" fillId="0" borderId="67" xfId="3" applyFont="1" applyBorder="1" applyAlignment="1">
      <alignment horizontal="center" vertical="center" wrapText="1"/>
    </xf>
    <xf numFmtId="0" fontId="22" fillId="0" borderId="68" xfId="3" applyFont="1" applyBorder="1" applyAlignment="1">
      <alignment horizontal="center" vertical="center" wrapText="1"/>
    </xf>
    <xf numFmtId="0" fontId="26" fillId="11" borderId="69" xfId="3" applyFont="1" applyFill="1" applyBorder="1" applyAlignment="1">
      <alignment horizontal="center" vertical="center" wrapText="1"/>
    </xf>
    <xf numFmtId="0" fontId="26" fillId="11" borderId="70" xfId="3" applyFont="1" applyFill="1" applyBorder="1" applyAlignment="1">
      <alignment horizontal="center" vertical="center" wrapText="1"/>
    </xf>
    <xf numFmtId="0" fontId="22" fillId="0" borderId="71" xfId="3" applyFont="1" applyBorder="1" applyAlignment="1">
      <alignment horizontal="center" vertical="center" wrapText="1"/>
    </xf>
    <xf numFmtId="0" fontId="22" fillId="0" borderId="72" xfId="3" applyFont="1" applyBorder="1" applyAlignment="1">
      <alignment horizontal="center" vertical="center" wrapText="1"/>
    </xf>
    <xf numFmtId="0" fontId="25" fillId="10" borderId="21" xfId="3" applyFont="1" applyFill="1" applyBorder="1" applyAlignment="1">
      <alignment horizontal="center" vertical="center"/>
    </xf>
    <xf numFmtId="0" fontId="22" fillId="10" borderId="22" xfId="3" applyFont="1" applyFill="1" applyBorder="1" applyAlignment="1">
      <alignment horizontal="center" vertical="center"/>
    </xf>
    <xf numFmtId="0" fontId="22" fillId="10" borderId="30" xfId="3" applyFont="1" applyFill="1" applyBorder="1" applyAlignment="1">
      <alignment horizontal="center" vertical="center"/>
    </xf>
    <xf numFmtId="0" fontId="22" fillId="10" borderId="29" xfId="3" applyFont="1" applyFill="1" applyBorder="1" applyAlignment="1">
      <alignment horizontal="center" vertical="center"/>
    </xf>
    <xf numFmtId="0" fontId="22" fillId="10" borderId="31" xfId="3" applyFont="1" applyFill="1" applyBorder="1" applyAlignment="1">
      <alignment horizontal="center" vertical="center"/>
    </xf>
    <xf numFmtId="0" fontId="25" fillId="10" borderId="23" xfId="3" applyFont="1" applyFill="1" applyBorder="1" applyAlignment="1">
      <alignment horizontal="center" vertical="center"/>
    </xf>
    <xf numFmtId="0" fontId="22" fillId="10" borderId="24" xfId="3" applyFont="1" applyFill="1" applyBorder="1" applyAlignment="1">
      <alignment horizontal="center" vertical="center"/>
    </xf>
    <xf numFmtId="0" fontId="22" fillId="10" borderId="25" xfId="3" applyFont="1" applyFill="1" applyBorder="1" applyAlignment="1">
      <alignment horizontal="center" vertical="center"/>
    </xf>
    <xf numFmtId="0" fontId="22" fillId="10" borderId="11" xfId="3" applyFont="1" applyFill="1" applyBorder="1" applyAlignment="1">
      <alignment horizontal="center" vertical="center"/>
    </xf>
    <xf numFmtId="0" fontId="22" fillId="10" borderId="22" xfId="3" applyFont="1" applyFill="1" applyBorder="1" applyAlignment="1">
      <alignment vertical="center"/>
    </xf>
    <xf numFmtId="0" fontId="22" fillId="10" borderId="31" xfId="3" applyFont="1" applyFill="1" applyBorder="1" applyAlignment="1">
      <alignment vertical="center"/>
    </xf>
    <xf numFmtId="0" fontId="22" fillId="10" borderId="21" xfId="3" applyFont="1" applyFill="1" applyBorder="1" applyAlignment="1">
      <alignment horizontal="center" vertical="center"/>
    </xf>
    <xf numFmtId="0" fontId="22" fillId="10" borderId="32" xfId="3" applyFont="1" applyFill="1" applyBorder="1" applyAlignment="1">
      <alignment horizontal="center" vertical="center"/>
    </xf>
    <xf numFmtId="0" fontId="22" fillId="10" borderId="0" xfId="3" applyFont="1" applyFill="1" applyAlignment="1">
      <alignment horizontal="center" vertical="center"/>
    </xf>
    <xf numFmtId="0" fontId="22" fillId="10" borderId="33" xfId="3" applyFont="1" applyFill="1" applyBorder="1" applyAlignment="1">
      <alignment horizontal="center" vertical="center"/>
    </xf>
    <xf numFmtId="0" fontId="22" fillId="0" borderId="47" xfId="3" applyFont="1" applyBorder="1" applyAlignment="1">
      <alignment horizontal="center" vertical="center" wrapText="1"/>
    </xf>
    <xf numFmtId="0" fontId="22" fillId="10" borderId="18" xfId="3" applyFont="1" applyFill="1" applyBorder="1" applyAlignment="1">
      <alignment horizontal="center" vertical="center" wrapText="1"/>
    </xf>
    <xf numFmtId="0" fontId="22" fillId="10" borderId="43" xfId="3" applyFont="1" applyFill="1" applyBorder="1" applyAlignment="1">
      <alignment horizontal="center" vertical="center" wrapText="1"/>
    </xf>
    <xf numFmtId="0" fontId="22" fillId="9" borderId="44" xfId="3" applyFont="1" applyFill="1" applyBorder="1" applyAlignment="1">
      <alignment horizontal="center" vertical="center" wrapText="1"/>
    </xf>
    <xf numFmtId="0" fontId="22" fillId="10" borderId="42" xfId="3" applyFont="1" applyFill="1" applyBorder="1" applyAlignment="1">
      <alignment horizontal="center" vertical="center" wrapText="1"/>
    </xf>
    <xf numFmtId="0" fontId="22" fillId="10" borderId="20" xfId="3" applyFont="1" applyFill="1" applyBorder="1" applyAlignment="1">
      <alignment horizontal="center" vertical="center" wrapText="1"/>
    </xf>
    <xf numFmtId="0" fontId="22" fillId="9" borderId="20" xfId="3" applyFont="1" applyFill="1" applyBorder="1" applyAlignment="1">
      <alignment horizontal="center" vertical="center" wrapText="1"/>
    </xf>
    <xf numFmtId="0" fontId="62" fillId="10" borderId="38" xfId="7" applyFont="1" applyFill="1" applyBorder="1" applyAlignment="1">
      <alignment horizontal="center" vertical="center" wrapText="1"/>
    </xf>
    <xf numFmtId="0" fontId="75" fillId="10" borderId="19" xfId="7" applyFont="1" applyFill="1" applyBorder="1" applyAlignment="1">
      <alignment horizontal="center" vertical="center" wrapText="1"/>
    </xf>
    <xf numFmtId="0" fontId="62" fillId="10" borderId="39" xfId="7" applyFont="1" applyFill="1" applyBorder="1" applyAlignment="1">
      <alignment horizontal="center" vertical="center" wrapText="1"/>
    </xf>
    <xf numFmtId="0" fontId="75" fillId="10" borderId="20" xfId="7" applyFont="1" applyFill="1" applyBorder="1" applyAlignment="1">
      <alignment horizontal="center" vertical="center" wrapText="1"/>
    </xf>
    <xf numFmtId="0" fontId="62" fillId="9" borderId="39" xfId="7" applyFont="1" applyFill="1" applyBorder="1" applyAlignment="1">
      <alignment horizontal="center" vertical="center" wrapText="1"/>
    </xf>
    <xf numFmtId="0" fontId="75" fillId="9" borderId="20" xfId="7" applyFont="1" applyFill="1" applyBorder="1" applyAlignment="1">
      <alignment horizontal="center" vertical="center" wrapText="1"/>
    </xf>
    <xf numFmtId="0" fontId="62" fillId="10" borderId="16" xfId="7" applyFont="1" applyFill="1" applyBorder="1" applyAlignment="1">
      <alignment horizontal="center" vertical="center" wrapText="1"/>
    </xf>
    <xf numFmtId="0" fontId="75" fillId="10" borderId="43" xfId="7" applyFont="1" applyFill="1" applyBorder="1" applyAlignment="1">
      <alignment horizontal="center" vertical="center" wrapText="1"/>
    </xf>
    <xf numFmtId="0" fontId="62" fillId="9" borderId="17" xfId="7" applyFont="1" applyFill="1" applyBorder="1" applyAlignment="1">
      <alignment horizontal="center" vertical="center" wrapText="1"/>
    </xf>
    <xf numFmtId="0" fontId="62" fillId="9" borderId="44" xfId="7" applyFont="1" applyFill="1" applyBorder="1" applyAlignment="1">
      <alignment horizontal="center" vertical="center" wrapText="1"/>
    </xf>
    <xf numFmtId="0" fontId="77" fillId="10" borderId="21" xfId="7" applyFont="1" applyFill="1" applyBorder="1" applyAlignment="1">
      <alignment horizontal="center" vertical="center"/>
    </xf>
    <xf numFmtId="0" fontId="75" fillId="10" borderId="11" xfId="7" applyFont="1" applyFill="1" applyBorder="1" applyAlignment="1">
      <alignment horizontal="center" vertical="center"/>
    </xf>
    <xf numFmtId="0" fontId="75" fillId="10" borderId="22" xfId="7" applyFont="1" applyFill="1" applyBorder="1" applyAlignment="1">
      <alignment vertical="center"/>
    </xf>
    <xf numFmtId="0" fontId="75" fillId="10" borderId="30" xfId="7" applyFont="1" applyFill="1" applyBorder="1" applyAlignment="1">
      <alignment horizontal="center" vertical="center"/>
    </xf>
    <xf numFmtId="0" fontId="75" fillId="10" borderId="29" xfId="7" applyFont="1" applyFill="1" applyBorder="1" applyAlignment="1">
      <alignment horizontal="center" vertical="center"/>
    </xf>
    <xf numFmtId="0" fontId="75" fillId="10" borderId="31" xfId="7" applyFont="1" applyFill="1" applyBorder="1" applyAlignment="1">
      <alignment vertical="center"/>
    </xf>
    <xf numFmtId="0" fontId="75" fillId="10" borderId="21" xfId="7" applyFont="1" applyFill="1" applyBorder="1" applyAlignment="1">
      <alignment horizontal="center" vertical="center"/>
    </xf>
    <xf numFmtId="0" fontId="75" fillId="10" borderId="22" xfId="7" applyFont="1" applyFill="1" applyBorder="1" applyAlignment="1">
      <alignment horizontal="center" vertical="center"/>
    </xf>
    <xf numFmtId="0" fontId="75" fillId="10" borderId="32" xfId="7" applyFont="1" applyFill="1" applyBorder="1" applyAlignment="1">
      <alignment horizontal="center" vertical="center"/>
    </xf>
    <xf numFmtId="0" fontId="75" fillId="10" borderId="0" xfId="7" applyFont="1" applyFill="1" applyAlignment="1">
      <alignment horizontal="center" vertical="center"/>
    </xf>
    <xf numFmtId="0" fontId="75" fillId="10" borderId="33" xfId="7" applyFont="1" applyFill="1" applyBorder="1" applyAlignment="1">
      <alignment horizontal="center" vertical="center"/>
    </xf>
    <xf numFmtId="0" fontId="62" fillId="7" borderId="34" xfId="7" applyFont="1" applyFill="1" applyBorder="1" applyAlignment="1">
      <alignment horizontal="center" vertical="center" wrapText="1"/>
    </xf>
    <xf numFmtId="0" fontId="62" fillId="7" borderId="45" xfId="7" applyFont="1" applyFill="1" applyBorder="1" applyAlignment="1">
      <alignment horizontal="center" vertical="center" wrapText="1"/>
    </xf>
    <xf numFmtId="0" fontId="62" fillId="7" borderId="35" xfId="7" applyFont="1" applyFill="1" applyBorder="1" applyAlignment="1">
      <alignment horizontal="center" vertical="center" wrapText="1"/>
    </xf>
    <xf numFmtId="0" fontId="62" fillId="7" borderId="46" xfId="7" applyFont="1" applyFill="1" applyBorder="1" applyAlignment="1">
      <alignment horizontal="center" vertical="center" wrapText="1"/>
    </xf>
    <xf numFmtId="0" fontId="62" fillId="7" borderId="36" xfId="7" applyFont="1" applyFill="1" applyBorder="1" applyAlignment="1">
      <alignment horizontal="center" vertical="center" wrapText="1"/>
    </xf>
    <xf numFmtId="0" fontId="75" fillId="0" borderId="47" xfId="7" applyFont="1" applyBorder="1" applyAlignment="1">
      <alignment horizontal="center" vertical="center" wrapText="1"/>
    </xf>
    <xf numFmtId="0" fontId="62" fillId="10" borderId="15" xfId="7" applyFont="1" applyFill="1" applyBorder="1" applyAlignment="1">
      <alignment horizontal="center" vertical="center" wrapText="1"/>
    </xf>
    <xf numFmtId="0" fontId="62" fillId="10" borderId="48" xfId="7" applyFont="1" applyFill="1" applyBorder="1" applyAlignment="1">
      <alignment horizontal="center" vertical="center" wrapText="1"/>
    </xf>
    <xf numFmtId="0" fontId="62" fillId="10" borderId="37" xfId="7" applyFont="1" applyFill="1" applyBorder="1" applyAlignment="1">
      <alignment horizontal="center" vertical="center" wrapText="1"/>
    </xf>
    <xf numFmtId="0" fontId="75" fillId="10" borderId="18" xfId="7" applyFont="1" applyFill="1" applyBorder="1" applyAlignment="1">
      <alignment horizontal="center" vertical="center" wrapText="1"/>
    </xf>
    <xf numFmtId="0" fontId="75" fillId="9" borderId="44" xfId="7" applyFont="1" applyFill="1" applyBorder="1" applyAlignment="1">
      <alignment horizontal="center" vertical="center" wrapText="1"/>
    </xf>
    <xf numFmtId="0" fontId="62" fillId="10" borderId="42" xfId="7" applyFont="1" applyFill="1" applyBorder="1" applyAlignment="1">
      <alignment horizontal="center" vertical="center" wrapText="1"/>
    </xf>
    <xf numFmtId="0" fontId="75" fillId="10" borderId="42" xfId="7" applyFont="1" applyFill="1" applyBorder="1" applyAlignment="1">
      <alignment horizontal="center" vertical="center" wrapText="1"/>
    </xf>
    <xf numFmtId="0" fontId="62" fillId="9" borderId="10" xfId="7" applyFont="1" applyFill="1" applyBorder="1" applyAlignment="1">
      <alignment horizontal="center" vertical="center" wrapText="1"/>
    </xf>
    <xf numFmtId="0" fontId="75" fillId="0" borderId="10" xfId="7" applyFont="1" applyBorder="1" applyAlignment="1">
      <alignment horizontal="center" vertical="center" wrapText="1"/>
    </xf>
    <xf numFmtId="0" fontId="62" fillId="11" borderId="20" xfId="7" applyFont="1" applyFill="1" applyBorder="1" applyAlignment="1">
      <alignment horizontal="center" vertical="center" wrapText="1"/>
    </xf>
    <xf numFmtId="0" fontId="62" fillId="10" borderId="1" xfId="7" applyFont="1" applyFill="1" applyBorder="1" applyAlignment="1">
      <alignment horizontal="center" vertical="center" wrapText="1"/>
    </xf>
    <xf numFmtId="0" fontId="62" fillId="10" borderId="49" xfId="7" applyFont="1" applyFill="1" applyBorder="1" applyAlignment="1">
      <alignment horizontal="center" vertical="center" wrapText="1"/>
    </xf>
    <xf numFmtId="0" fontId="77" fillId="10" borderId="11" xfId="7" applyFont="1" applyFill="1" applyBorder="1" applyAlignment="1">
      <alignment horizontal="center" vertical="center"/>
    </xf>
    <xf numFmtId="0" fontId="75" fillId="10" borderId="31" xfId="7" applyFont="1" applyFill="1" applyBorder="1" applyAlignment="1">
      <alignment horizontal="center" vertical="center"/>
    </xf>
    <xf numFmtId="0" fontId="77" fillId="10" borderId="23" xfId="7" applyFont="1" applyFill="1" applyBorder="1" applyAlignment="1">
      <alignment horizontal="center" vertical="center"/>
    </xf>
    <xf numFmtId="0" fontId="75" fillId="10" borderId="24" xfId="7" applyFont="1" applyFill="1" applyBorder="1" applyAlignment="1">
      <alignment horizontal="center" vertical="center"/>
    </xf>
    <xf numFmtId="0" fontId="75" fillId="10" borderId="25" xfId="7" applyFont="1" applyFill="1" applyBorder="1" applyAlignment="1">
      <alignment horizontal="center" vertical="center"/>
    </xf>
    <xf numFmtId="0" fontId="76" fillId="11" borderId="65" xfId="7" applyFont="1" applyFill="1" applyBorder="1" applyAlignment="1">
      <alignment horizontal="center" vertical="center" wrapText="1"/>
    </xf>
    <xf numFmtId="0" fontId="76" fillId="11" borderId="66" xfId="7" applyFont="1" applyFill="1" applyBorder="1" applyAlignment="1">
      <alignment horizontal="center" vertical="center" wrapText="1"/>
    </xf>
    <xf numFmtId="0" fontId="75" fillId="0" borderId="67" xfId="7" applyFont="1" applyBorder="1" applyAlignment="1">
      <alignment horizontal="center" vertical="center" wrapText="1"/>
    </xf>
    <xf numFmtId="0" fontId="75" fillId="0" borderId="68" xfId="7" applyFont="1" applyBorder="1" applyAlignment="1">
      <alignment horizontal="center" vertical="center" wrapText="1"/>
    </xf>
    <xf numFmtId="0" fontId="78" fillId="11" borderId="19" xfId="7" applyFont="1" applyFill="1" applyBorder="1" applyAlignment="1">
      <alignment horizontal="center" vertical="center" wrapText="1"/>
    </xf>
    <xf numFmtId="0" fontId="78" fillId="11" borderId="69" xfId="7" applyFont="1" applyFill="1" applyBorder="1" applyAlignment="1">
      <alignment horizontal="center" vertical="center" wrapText="1"/>
    </xf>
    <xf numFmtId="0" fontId="78" fillId="11" borderId="70" xfId="7" applyFont="1" applyFill="1" applyBorder="1" applyAlignment="1">
      <alignment horizontal="center" vertical="center" wrapText="1"/>
    </xf>
    <xf numFmtId="0" fontId="75" fillId="0" borderId="71" xfId="7" applyFont="1" applyBorder="1" applyAlignment="1">
      <alignment horizontal="center" vertical="center" wrapText="1"/>
    </xf>
    <xf numFmtId="0" fontId="75" fillId="0" borderId="72" xfId="7" applyFont="1" applyBorder="1" applyAlignment="1">
      <alignment horizontal="center" vertical="center" wrapText="1"/>
    </xf>
    <xf numFmtId="0" fontId="62" fillId="9" borderId="8" xfId="7" applyFont="1" applyFill="1" applyBorder="1" applyAlignment="1">
      <alignment horizontal="center" vertical="center" wrapText="1"/>
    </xf>
    <xf numFmtId="0" fontId="75" fillId="0" borderId="8" xfId="7" applyFont="1" applyBorder="1" applyAlignment="1">
      <alignment horizontal="center" vertical="center" wrapText="1"/>
    </xf>
    <xf numFmtId="0" fontId="62" fillId="9" borderId="9" xfId="7" applyFont="1" applyFill="1" applyBorder="1" applyAlignment="1">
      <alignment horizontal="center" vertical="center" wrapText="1"/>
    </xf>
    <xf numFmtId="0" fontId="75" fillId="0" borderId="9" xfId="7" applyFont="1" applyBorder="1" applyAlignment="1">
      <alignment horizontal="center" vertical="center" wrapText="1"/>
    </xf>
    <xf numFmtId="0" fontId="73" fillId="0" borderId="29" xfId="7" applyFont="1" applyBorder="1" applyAlignment="1">
      <alignment horizontal="center" vertical="center" wrapText="1"/>
    </xf>
    <xf numFmtId="0" fontId="73" fillId="0" borderId="29" xfId="7" applyFont="1" applyBorder="1" applyAlignment="1">
      <alignment horizontal="center" vertical="center"/>
    </xf>
    <xf numFmtId="0" fontId="76" fillId="0" borderId="1" xfId="7" applyFont="1" applyBorder="1" applyAlignment="1">
      <alignment horizontal="center" vertical="center" wrapText="1"/>
    </xf>
    <xf numFmtId="0" fontId="76" fillId="0" borderId="14" xfId="7" applyFont="1" applyBorder="1" applyAlignment="1">
      <alignment horizontal="center" vertical="center" wrapText="1"/>
    </xf>
    <xf numFmtId="0" fontId="76" fillId="0" borderId="41" xfId="7" applyFont="1" applyBorder="1" applyAlignment="1">
      <alignment horizontal="center" vertical="center" wrapText="1"/>
    </xf>
    <xf numFmtId="0" fontId="62" fillId="7" borderId="2" xfId="7" applyFont="1" applyFill="1" applyBorder="1" applyAlignment="1">
      <alignment horizontal="center" vertical="center" wrapText="1"/>
    </xf>
    <xf numFmtId="0" fontId="62" fillId="7" borderId="3" xfId="7" applyFont="1" applyFill="1" applyBorder="1" applyAlignment="1">
      <alignment horizontal="center" vertical="center" wrapText="1"/>
    </xf>
    <xf numFmtId="0" fontId="62" fillId="7" borderId="4" xfId="7" applyFont="1" applyFill="1" applyBorder="1" applyAlignment="1">
      <alignment horizontal="center" vertical="center" wrapText="1"/>
    </xf>
    <xf numFmtId="0" fontId="62" fillId="7" borderId="5" xfId="7" applyFont="1" applyFill="1" applyBorder="1" applyAlignment="1">
      <alignment horizontal="center" vertical="center" wrapText="1"/>
    </xf>
    <xf numFmtId="0" fontId="75" fillId="0" borderId="6" xfId="7" applyFont="1" applyBorder="1" applyAlignment="1">
      <alignment horizontal="center" vertical="center" wrapText="1"/>
    </xf>
    <xf numFmtId="0" fontId="75" fillId="0" borderId="7" xfId="7" applyFont="1" applyBorder="1" applyAlignment="1">
      <alignment horizontal="center" vertical="center" wrapText="1"/>
    </xf>
    <xf numFmtId="0" fontId="77" fillId="7" borderId="11" xfId="7" applyFont="1" applyFill="1" applyBorder="1" applyAlignment="1">
      <alignment horizontal="center" vertical="center" wrapText="1"/>
    </xf>
    <xf numFmtId="0" fontId="77" fillId="7" borderId="12" xfId="7" applyFont="1" applyFill="1" applyBorder="1" applyAlignment="1">
      <alignment horizontal="center" vertical="center" wrapText="1"/>
    </xf>
    <xf numFmtId="0" fontId="77" fillId="7" borderId="0" xfId="7" applyFont="1" applyFill="1" applyBorder="1" applyAlignment="1">
      <alignment horizontal="center" vertical="center" wrapText="1"/>
    </xf>
    <xf numFmtId="0" fontId="77" fillId="7" borderId="29" xfId="7" applyFont="1" applyFill="1" applyBorder="1" applyAlignment="1">
      <alignment horizontal="center" vertical="center" wrapText="1"/>
    </xf>
    <xf numFmtId="0" fontId="77" fillId="10" borderId="13" xfId="7" applyFont="1" applyFill="1" applyBorder="1" applyAlignment="1">
      <alignment horizontal="center" vertical="center"/>
    </xf>
    <xf numFmtId="0" fontId="77" fillId="10" borderId="3" xfId="7" applyFont="1" applyFill="1" applyBorder="1" applyAlignment="1">
      <alignment horizontal="center" vertical="center"/>
    </xf>
    <xf numFmtId="0" fontId="77" fillId="10" borderId="8" xfId="7" applyFont="1" applyFill="1" applyBorder="1" applyAlignment="1">
      <alignment horizontal="center" vertical="center"/>
    </xf>
    <xf numFmtId="0" fontId="62" fillId="7" borderId="15" xfId="7" applyFont="1" applyFill="1" applyBorder="1" applyAlignment="1">
      <alignment horizontal="center" vertical="center" wrapText="1"/>
    </xf>
    <xf numFmtId="0" fontId="62" fillId="7" borderId="26" xfId="7" applyFont="1" applyFill="1" applyBorder="1" applyAlignment="1">
      <alignment horizontal="center" vertical="center" wrapText="1"/>
    </xf>
    <xf numFmtId="0" fontId="62" fillId="7" borderId="42" xfId="7" applyFont="1" applyFill="1" applyBorder="1" applyAlignment="1">
      <alignment horizontal="center" vertical="center" wrapText="1"/>
    </xf>
    <xf numFmtId="0" fontId="62" fillId="7" borderId="16" xfId="7" applyFont="1" applyFill="1" applyBorder="1" applyAlignment="1">
      <alignment horizontal="center" vertical="center" wrapText="1"/>
    </xf>
    <xf numFmtId="0" fontId="62" fillId="7" borderId="27" xfId="7" applyFont="1" applyFill="1" applyBorder="1" applyAlignment="1">
      <alignment horizontal="center" vertical="center" wrapText="1"/>
    </xf>
    <xf numFmtId="0" fontId="62" fillId="7" borderId="43" xfId="7" applyFont="1" applyFill="1" applyBorder="1" applyAlignment="1">
      <alignment horizontal="center" vertical="center" wrapText="1"/>
    </xf>
    <xf numFmtId="0" fontId="62" fillId="7" borderId="17" xfId="7" applyFont="1" applyFill="1" applyBorder="1" applyAlignment="1">
      <alignment horizontal="center" vertical="center" wrapText="1"/>
    </xf>
    <xf numFmtId="0" fontId="62" fillId="7" borderId="28" xfId="7" applyFont="1" applyFill="1" applyBorder="1" applyAlignment="1">
      <alignment horizontal="center" vertical="center" wrapText="1"/>
    </xf>
    <xf numFmtId="0" fontId="62" fillId="7" borderId="44" xfId="7" applyFont="1" applyFill="1" applyBorder="1" applyAlignment="1">
      <alignment horizontal="center" vertical="center" wrapText="1"/>
    </xf>
    <xf numFmtId="0" fontId="75" fillId="10" borderId="26" xfId="7" applyFont="1" applyFill="1" applyBorder="1" applyAlignment="1">
      <alignment vertical="center"/>
    </xf>
    <xf numFmtId="0" fontId="75" fillId="10" borderId="40" xfId="7" applyFont="1" applyFill="1" applyBorder="1" applyAlignment="1">
      <alignment vertical="center"/>
    </xf>
    <xf numFmtId="0" fontId="75" fillId="10" borderId="51" xfId="7" applyFont="1" applyFill="1" applyBorder="1" applyAlignment="1">
      <alignment vertical="center"/>
    </xf>
    <xf numFmtId="0" fontId="62" fillId="11" borderId="18" xfId="7" applyFont="1" applyFill="1" applyBorder="1" applyAlignment="1">
      <alignment horizontal="center" vertical="center" wrapText="1"/>
    </xf>
    <xf numFmtId="0" fontId="62" fillId="11" borderId="19" xfId="7" applyFont="1" applyFill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7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6" fillId="15" borderId="73" xfId="0" applyFont="1" applyFill="1" applyBorder="1" applyAlignment="1">
      <alignment horizontal="center" vertical="center" wrapText="1"/>
    </xf>
    <xf numFmtId="0" fontId="46" fillId="15" borderId="76" xfId="0" applyFont="1" applyFill="1" applyBorder="1" applyAlignment="1">
      <alignment horizontal="center" vertical="center" wrapText="1"/>
    </xf>
    <xf numFmtId="0" fontId="46" fillId="7" borderId="74" xfId="0" applyFont="1" applyFill="1" applyBorder="1" applyAlignment="1">
      <alignment horizontal="center" vertical="center" wrapText="1"/>
    </xf>
    <xf numFmtId="0" fontId="46" fillId="7" borderId="6" xfId="0" applyFont="1" applyFill="1" applyBorder="1" applyAlignment="1">
      <alignment horizontal="center" vertical="center" wrapText="1"/>
    </xf>
    <xf numFmtId="0" fontId="46" fillId="7" borderId="7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6" fillId="9" borderId="74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5" xfId="0" applyFont="1" applyFill="1" applyBorder="1" applyAlignment="1">
      <alignment horizontal="center" vertical="center" wrapText="1"/>
    </xf>
    <xf numFmtId="0" fontId="46" fillId="7" borderId="77" xfId="0" applyFont="1" applyFill="1" applyBorder="1" applyAlignment="1">
      <alignment horizontal="center" vertical="center" wrapText="1"/>
    </xf>
    <xf numFmtId="0" fontId="46" fillId="7" borderId="19" xfId="0" applyFont="1" applyFill="1" applyBorder="1" applyAlignment="1">
      <alignment horizontal="center" vertical="center" wrapText="1"/>
    </xf>
    <xf numFmtId="0" fontId="46" fillId="7" borderId="78" xfId="0" applyFont="1" applyFill="1" applyBorder="1" applyAlignment="1">
      <alignment horizontal="center" vertical="center" wrapText="1"/>
    </xf>
    <xf numFmtId="0" fontId="46" fillId="10" borderId="53" xfId="0" applyFont="1" applyFill="1" applyBorder="1" applyAlignment="1">
      <alignment horizontal="center" vertical="center"/>
    </xf>
    <xf numFmtId="0" fontId="46" fillId="10" borderId="6" xfId="0" applyFont="1" applyFill="1" applyBorder="1" applyAlignment="1">
      <alignment horizontal="center" vertical="center"/>
    </xf>
    <xf numFmtId="0" fontId="46" fillId="10" borderId="75" xfId="0" applyFont="1" applyFill="1" applyBorder="1" applyAlignment="1">
      <alignment horizontal="center" vertical="center"/>
    </xf>
    <xf numFmtId="0" fontId="46" fillId="16" borderId="78" xfId="0" applyFont="1" applyFill="1" applyBorder="1" applyAlignment="1">
      <alignment horizontal="center" vertical="center" wrapText="1"/>
    </xf>
    <xf numFmtId="0" fontId="4" fillId="16" borderId="78" xfId="0" applyFont="1" applyFill="1" applyBorder="1" applyAlignment="1">
      <alignment vertical="center"/>
    </xf>
    <xf numFmtId="0" fontId="46" fillId="11" borderId="77" xfId="0" applyFont="1" applyFill="1" applyBorder="1" applyAlignment="1">
      <alignment horizontal="center" vertical="center" wrapText="1"/>
    </xf>
    <xf numFmtId="0" fontId="46" fillId="11" borderId="19" xfId="0" applyFont="1" applyFill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6" fillId="11" borderId="78" xfId="0" applyFont="1" applyFill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6" fillId="9" borderId="77" xfId="0" applyFont="1" applyFill="1" applyBorder="1" applyAlignment="1">
      <alignment horizontal="center" vertical="center" wrapText="1"/>
    </xf>
    <xf numFmtId="0" fontId="4" fillId="9" borderId="77" xfId="0" applyFont="1" applyFill="1" applyBorder="1" applyAlignment="1">
      <alignment horizontal="center" vertical="center" wrapText="1"/>
    </xf>
    <xf numFmtId="0" fontId="46" fillId="9" borderId="19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6" fillId="9" borderId="78" xfId="0" applyFont="1" applyFill="1" applyBorder="1" applyAlignment="1">
      <alignment horizontal="center" vertical="center" wrapText="1"/>
    </xf>
    <xf numFmtId="0" fontId="4" fillId="9" borderId="78" xfId="0" applyFont="1" applyFill="1" applyBorder="1" applyAlignment="1">
      <alignment horizontal="center" vertical="center" wrapText="1"/>
    </xf>
    <xf numFmtId="0" fontId="46" fillId="16" borderId="19" xfId="0" applyFont="1" applyFill="1" applyBorder="1" applyAlignment="1">
      <alignment horizontal="center" vertical="center" wrapText="1"/>
    </xf>
    <xf numFmtId="0" fontId="46" fillId="10" borderId="62" xfId="0" applyFont="1" applyFill="1" applyBorder="1" applyAlignment="1">
      <alignment horizontal="center" vertical="center"/>
    </xf>
    <xf numFmtId="0" fontId="46" fillId="10" borderId="19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62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vertical="center"/>
    </xf>
    <xf numFmtId="0" fontId="46" fillId="16" borderId="62" xfId="0" applyFont="1" applyFill="1" applyBorder="1" applyAlignment="1">
      <alignment horizontal="center" vertical="center" wrapText="1"/>
    </xf>
    <xf numFmtId="0" fontId="4" fillId="16" borderId="19" xfId="0" applyFont="1" applyFill="1" applyBorder="1" applyAlignment="1">
      <alignment horizontal="center" vertical="center" wrapText="1"/>
    </xf>
    <xf numFmtId="0" fontId="5" fillId="8" borderId="84" xfId="0" applyFont="1" applyFill="1" applyBorder="1" applyAlignment="1">
      <alignment horizontal="center" vertical="center" wrapText="1"/>
    </xf>
    <xf numFmtId="0" fontId="5" fillId="8" borderId="103" xfId="0" applyFont="1" applyFill="1" applyBorder="1" applyAlignment="1">
      <alignment horizontal="center" vertical="center" wrapText="1"/>
    </xf>
    <xf numFmtId="0" fontId="5" fillId="3" borderId="103" xfId="0" applyFont="1" applyFill="1" applyBorder="1" applyAlignment="1">
      <alignment horizontal="center" vertical="center" wrapText="1"/>
    </xf>
    <xf numFmtId="0" fontId="5" fillId="8" borderId="102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80" fillId="0" borderId="74" xfId="0" applyFont="1" applyBorder="1" applyAlignment="1">
      <alignment horizontal="center" vertical="center" wrapText="1"/>
    </xf>
    <xf numFmtId="0" fontId="80" fillId="0" borderId="77" xfId="0" applyFont="1" applyBorder="1" applyAlignment="1">
      <alignment horizontal="center" vertical="center" wrapText="1"/>
    </xf>
  </cellXfs>
  <cellStyles count="18">
    <cellStyle name="Excel Built-in Normal" xfId="9"/>
    <cellStyle name="Excel Built-in Percent" xfId="10"/>
    <cellStyle name="Heading" xfId="11"/>
    <cellStyle name="Heading1" xfId="12"/>
    <cellStyle name="Result" xfId="13"/>
    <cellStyle name="Result2" xfId="14"/>
    <cellStyle name="一般" xfId="0" builtinId="0"/>
    <cellStyle name="一般 2" xfId="3"/>
    <cellStyle name="一般 3" xfId="6"/>
    <cellStyle name="一般 4" xfId="7"/>
    <cellStyle name="百分比" xfId="1" builtinId="5"/>
    <cellStyle name="百分比 2" xfId="2"/>
    <cellStyle name="百分比 2 2" xfId="5"/>
    <cellStyle name="百分比 2 3" xfId="15"/>
    <cellStyle name="百分比 2 4" xfId="17"/>
    <cellStyle name="百分比 3" xfId="4"/>
    <cellStyle name="百分比 4" xfId="8"/>
    <cellStyle name="百分比 5" xfId="16"/>
  </cellStyles>
  <dxfs count="0"/>
  <tableStyles count="0" defaultTableStyle="TableStyleMedium2" defaultPivotStyle="PivotStyleLight16"/>
  <colors>
    <mruColors>
      <color rgb="FF00FFFF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9"/>
  <sheetViews>
    <sheetView tabSelected="1" view="pageBreakPreview" zoomScale="60" zoomScaleNormal="70" workbookViewId="0">
      <selection activeCell="AN17" sqref="AN17"/>
    </sheetView>
  </sheetViews>
  <sheetFormatPr defaultColWidth="9" defaultRowHeight="16.2"/>
  <cols>
    <col min="1" max="1" width="9" style="237"/>
    <col min="2" max="16" width="6" style="237" customWidth="1"/>
    <col min="17" max="17" width="9.44140625" style="781" customWidth="1"/>
    <col min="18" max="20" width="6" style="237" customWidth="1"/>
    <col min="21" max="21" width="6.88671875" style="237" customWidth="1"/>
    <col min="22" max="22" width="6.44140625" style="237" customWidth="1"/>
    <col min="23" max="36" width="6" style="237" customWidth="1"/>
    <col min="37" max="37" width="10.21875" style="781" customWidth="1"/>
    <col min="38" max="16384" width="9" style="237"/>
  </cols>
  <sheetData>
    <row r="1" spans="1:37" ht="51.75" customHeight="1" thickBot="1">
      <c r="A1" s="919" t="s">
        <v>552</v>
      </c>
      <c r="B1" s="920"/>
      <c r="C1" s="920"/>
      <c r="D1" s="920"/>
      <c r="E1" s="920"/>
      <c r="F1" s="920"/>
      <c r="G1" s="920"/>
      <c r="H1" s="920"/>
      <c r="I1" s="920"/>
      <c r="J1" s="920"/>
      <c r="K1" s="920"/>
      <c r="L1" s="920"/>
      <c r="M1" s="920"/>
      <c r="N1" s="920"/>
      <c r="O1" s="920"/>
      <c r="P1" s="920"/>
      <c r="Q1" s="920"/>
      <c r="R1" s="920"/>
      <c r="S1" s="920"/>
      <c r="T1" s="920"/>
      <c r="U1" s="920"/>
      <c r="V1" s="920"/>
      <c r="W1" s="920"/>
      <c r="X1" s="920"/>
      <c r="Y1" s="920"/>
      <c r="Z1" s="920"/>
      <c r="AA1" s="920"/>
      <c r="AB1" s="920"/>
      <c r="AC1" s="920"/>
      <c r="AD1" s="920"/>
      <c r="AE1" s="920"/>
      <c r="AF1" s="920"/>
      <c r="AG1" s="920"/>
      <c r="AH1" s="920"/>
      <c r="AI1" s="920"/>
      <c r="AJ1" s="920"/>
      <c r="AK1" s="921"/>
    </row>
    <row r="2" spans="1:37" ht="46.95" customHeight="1" thickBot="1">
      <c r="A2" s="922" t="s">
        <v>281</v>
      </c>
      <c r="B2" s="925" t="s">
        <v>282</v>
      </c>
      <c r="C2" s="926"/>
      <c r="D2" s="927"/>
      <c r="E2" s="925" t="s">
        <v>0</v>
      </c>
      <c r="F2" s="928"/>
      <c r="G2" s="928"/>
      <c r="H2" s="928"/>
      <c r="I2" s="928"/>
      <c r="J2" s="929"/>
      <c r="K2" s="930" t="s">
        <v>283</v>
      </c>
      <c r="L2" s="931"/>
      <c r="M2" s="932"/>
      <c r="N2" s="933" t="s">
        <v>1</v>
      </c>
      <c r="O2" s="934"/>
      <c r="P2" s="934"/>
      <c r="Q2" s="935"/>
      <c r="R2" s="939" t="s">
        <v>284</v>
      </c>
      <c r="S2" s="940"/>
      <c r="T2" s="941"/>
      <c r="U2" s="941"/>
      <c r="V2" s="941"/>
      <c r="W2" s="941"/>
      <c r="X2" s="941"/>
      <c r="Y2" s="941"/>
      <c r="Z2" s="941"/>
      <c r="AA2" s="941"/>
      <c r="AB2" s="941"/>
      <c r="AC2" s="941"/>
      <c r="AD2" s="941"/>
      <c r="AE2" s="941"/>
      <c r="AF2" s="941"/>
      <c r="AG2" s="941"/>
      <c r="AH2" s="941"/>
      <c r="AI2" s="941"/>
      <c r="AJ2" s="941"/>
      <c r="AK2" s="942"/>
    </row>
    <row r="3" spans="1:37" ht="19.5" customHeight="1">
      <c r="A3" s="923"/>
      <c r="B3" s="943" t="s">
        <v>3</v>
      </c>
      <c r="C3" s="945" t="s">
        <v>4</v>
      </c>
      <c r="D3" s="947" t="s">
        <v>5</v>
      </c>
      <c r="E3" s="959" t="s">
        <v>285</v>
      </c>
      <c r="F3" s="960"/>
      <c r="G3" s="953" t="s">
        <v>286</v>
      </c>
      <c r="H3" s="953"/>
      <c r="I3" s="953" t="s">
        <v>287</v>
      </c>
      <c r="J3" s="961"/>
      <c r="K3" s="962" t="s">
        <v>3</v>
      </c>
      <c r="L3" s="965" t="s">
        <v>4</v>
      </c>
      <c r="M3" s="968" t="s">
        <v>5</v>
      </c>
      <c r="N3" s="936"/>
      <c r="O3" s="937"/>
      <c r="P3" s="937"/>
      <c r="Q3" s="938"/>
      <c r="R3" s="972" t="s">
        <v>288</v>
      </c>
      <c r="S3" s="973"/>
      <c r="T3" s="974"/>
      <c r="U3" s="972" t="s">
        <v>289</v>
      </c>
      <c r="V3" s="978"/>
      <c r="W3" s="978"/>
      <c r="X3" s="974"/>
      <c r="Y3" s="972" t="s">
        <v>290</v>
      </c>
      <c r="Z3" s="978"/>
      <c r="AA3" s="978"/>
      <c r="AB3" s="978"/>
      <c r="AC3" s="978"/>
      <c r="AD3" s="979"/>
      <c r="AE3" s="981" t="s">
        <v>291</v>
      </c>
      <c r="AF3" s="982"/>
      <c r="AG3" s="982"/>
      <c r="AH3" s="982"/>
      <c r="AI3" s="982"/>
      <c r="AJ3" s="983"/>
      <c r="AK3" s="949" t="s">
        <v>292</v>
      </c>
    </row>
    <row r="4" spans="1:37">
      <c r="A4" s="923"/>
      <c r="B4" s="943"/>
      <c r="C4" s="945"/>
      <c r="D4" s="947"/>
      <c r="E4" s="952" t="s">
        <v>293</v>
      </c>
      <c r="F4" s="953"/>
      <c r="G4" s="953"/>
      <c r="H4" s="953"/>
      <c r="I4" s="954" t="s">
        <v>294</v>
      </c>
      <c r="J4" s="955"/>
      <c r="K4" s="963"/>
      <c r="L4" s="966"/>
      <c r="M4" s="969"/>
      <c r="N4" s="936"/>
      <c r="O4" s="937"/>
      <c r="P4" s="937"/>
      <c r="Q4" s="938"/>
      <c r="R4" s="975"/>
      <c r="S4" s="976"/>
      <c r="T4" s="977"/>
      <c r="U4" s="975"/>
      <c r="V4" s="976"/>
      <c r="W4" s="976"/>
      <c r="X4" s="977"/>
      <c r="Y4" s="975"/>
      <c r="Z4" s="976"/>
      <c r="AA4" s="976"/>
      <c r="AB4" s="976"/>
      <c r="AC4" s="976"/>
      <c r="AD4" s="980"/>
      <c r="AE4" s="984"/>
      <c r="AF4" s="985"/>
      <c r="AG4" s="985"/>
      <c r="AH4" s="985"/>
      <c r="AI4" s="985"/>
      <c r="AJ4" s="986"/>
      <c r="AK4" s="950"/>
    </row>
    <row r="5" spans="1:37" ht="31.2" customHeight="1">
      <c r="A5" s="923"/>
      <c r="B5" s="943"/>
      <c r="C5" s="945"/>
      <c r="D5" s="947"/>
      <c r="E5" s="956" t="s">
        <v>3</v>
      </c>
      <c r="F5" s="954" t="s">
        <v>4</v>
      </c>
      <c r="G5" s="954" t="s">
        <v>3</v>
      </c>
      <c r="H5" s="954" t="s">
        <v>4</v>
      </c>
      <c r="I5" s="954" t="s">
        <v>3</v>
      </c>
      <c r="J5" s="955" t="s">
        <v>4</v>
      </c>
      <c r="K5" s="963"/>
      <c r="L5" s="966"/>
      <c r="M5" s="969"/>
      <c r="N5" s="943" t="s">
        <v>3</v>
      </c>
      <c r="O5" s="945" t="s">
        <v>4</v>
      </c>
      <c r="P5" s="945" t="s">
        <v>5</v>
      </c>
      <c r="Q5" s="987" t="s">
        <v>295</v>
      </c>
      <c r="R5" s="956" t="s">
        <v>3</v>
      </c>
      <c r="S5" s="954" t="s">
        <v>4</v>
      </c>
      <c r="T5" s="968" t="s">
        <v>296</v>
      </c>
      <c r="U5" s="956" t="s">
        <v>297</v>
      </c>
      <c r="V5" s="954" t="s">
        <v>298</v>
      </c>
      <c r="W5" s="954" t="s">
        <v>299</v>
      </c>
      <c r="X5" s="968" t="s">
        <v>296</v>
      </c>
      <c r="Y5" s="956" t="s">
        <v>300</v>
      </c>
      <c r="Z5" s="954" t="s">
        <v>301</v>
      </c>
      <c r="AA5" s="954" t="s">
        <v>302</v>
      </c>
      <c r="AB5" s="954" t="s">
        <v>303</v>
      </c>
      <c r="AC5" s="954" t="s">
        <v>304</v>
      </c>
      <c r="AD5" s="968" t="s">
        <v>5</v>
      </c>
      <c r="AE5" s="956" t="s">
        <v>305</v>
      </c>
      <c r="AF5" s="954" t="s">
        <v>306</v>
      </c>
      <c r="AG5" s="954" t="s">
        <v>307</v>
      </c>
      <c r="AH5" s="954" t="s">
        <v>308</v>
      </c>
      <c r="AI5" s="954" t="s">
        <v>309</v>
      </c>
      <c r="AJ5" s="968" t="s">
        <v>296</v>
      </c>
      <c r="AK5" s="950"/>
    </row>
    <row r="6" spans="1:37" ht="17.399999999999999" customHeight="1" thickBot="1">
      <c r="A6" s="924"/>
      <c r="B6" s="944"/>
      <c r="C6" s="946"/>
      <c r="D6" s="948"/>
      <c r="E6" s="957"/>
      <c r="F6" s="958"/>
      <c r="G6" s="958"/>
      <c r="H6" s="958"/>
      <c r="I6" s="958"/>
      <c r="J6" s="971"/>
      <c r="K6" s="964"/>
      <c r="L6" s="967"/>
      <c r="M6" s="970"/>
      <c r="N6" s="944"/>
      <c r="O6" s="946"/>
      <c r="P6" s="946"/>
      <c r="Q6" s="988"/>
      <c r="R6" s="957"/>
      <c r="S6" s="958"/>
      <c r="T6" s="990"/>
      <c r="U6" s="957"/>
      <c r="V6" s="991"/>
      <c r="W6" s="991"/>
      <c r="X6" s="970"/>
      <c r="Y6" s="992"/>
      <c r="Z6" s="991"/>
      <c r="AA6" s="991"/>
      <c r="AB6" s="991"/>
      <c r="AC6" s="991"/>
      <c r="AD6" s="990"/>
      <c r="AE6" s="989"/>
      <c r="AF6" s="993"/>
      <c r="AG6" s="993"/>
      <c r="AH6" s="993"/>
      <c r="AI6" s="993"/>
      <c r="AJ6" s="994"/>
      <c r="AK6" s="951"/>
    </row>
    <row r="7" spans="1:37">
      <c r="A7" s="451" t="s">
        <v>310</v>
      </c>
      <c r="B7" s="667">
        <f>基隆市!B14:AK14</f>
        <v>78</v>
      </c>
      <c r="C7" s="668">
        <f>基隆市!C14:AL14</f>
        <v>214</v>
      </c>
      <c r="D7" s="669">
        <f>基隆市!D14:AM14</f>
        <v>292</v>
      </c>
      <c r="E7" s="759">
        <f>基隆市!E14:AN14</f>
        <v>11</v>
      </c>
      <c r="F7" s="760">
        <f>基隆市!F14:AO14</f>
        <v>43</v>
      </c>
      <c r="G7" s="760">
        <f>基隆市!G14:AP14</f>
        <v>31</v>
      </c>
      <c r="H7" s="760">
        <f>基隆市!H14:AQ14</f>
        <v>94</v>
      </c>
      <c r="I7" s="760">
        <f>基隆市!I14:AR14</f>
        <v>36</v>
      </c>
      <c r="J7" s="761">
        <f>基隆市!J14:AS14</f>
        <v>77</v>
      </c>
      <c r="K7" s="672">
        <f>基隆市!K14:AT14</f>
        <v>78</v>
      </c>
      <c r="L7" s="673">
        <f>基隆市!L14:AU14</f>
        <v>214</v>
      </c>
      <c r="M7" s="674">
        <f>基隆市!M14:AV14</f>
        <v>292</v>
      </c>
      <c r="N7" s="667">
        <f>基隆市!N14:AW14</f>
        <v>70</v>
      </c>
      <c r="O7" s="668">
        <f>基隆市!O14:AX14</f>
        <v>162</v>
      </c>
      <c r="P7" s="668">
        <f>基隆市!P14:AY14</f>
        <v>232</v>
      </c>
      <c r="Q7" s="772">
        <f>基隆市!Q14:AZ14</f>
        <v>0.79452054794520544</v>
      </c>
      <c r="R7" s="670">
        <f>基隆市!R14:BA14</f>
        <v>11</v>
      </c>
      <c r="S7" s="671">
        <f>基隆市!S14:BB14</f>
        <v>19</v>
      </c>
      <c r="T7" s="674">
        <f>基隆市!T14:BC14</f>
        <v>30</v>
      </c>
      <c r="U7" s="670">
        <f>基隆市!U14:BD14</f>
        <v>11</v>
      </c>
      <c r="V7" s="671">
        <f>基隆市!V14:BE14</f>
        <v>16</v>
      </c>
      <c r="W7" s="671">
        <f>基隆市!W14:BF14</f>
        <v>3</v>
      </c>
      <c r="X7" s="674">
        <f>基隆市!X14:BG14</f>
        <v>30</v>
      </c>
      <c r="Y7" s="670">
        <f>基隆市!Y14:BH14</f>
        <v>4</v>
      </c>
      <c r="Z7" s="671">
        <f>基隆市!Z14:BI14</f>
        <v>1</v>
      </c>
      <c r="AA7" s="671">
        <f>基隆市!AA14:BJ14</f>
        <v>9</v>
      </c>
      <c r="AB7" s="671">
        <f>基隆市!AB14:BK14</f>
        <v>13</v>
      </c>
      <c r="AC7" s="671">
        <f>基隆市!AC14:BL14</f>
        <v>3</v>
      </c>
      <c r="AD7" s="674">
        <f>基隆市!AD14:BM14</f>
        <v>30</v>
      </c>
      <c r="AE7" s="670">
        <f>基隆市!AE14:BN14</f>
        <v>0</v>
      </c>
      <c r="AF7" s="671">
        <f>基隆市!AF14:BO14</f>
        <v>2</v>
      </c>
      <c r="AG7" s="671">
        <f>基隆市!AG14:BP14</f>
        <v>11</v>
      </c>
      <c r="AH7" s="671">
        <f>基隆市!AH14:BQ14</f>
        <v>14</v>
      </c>
      <c r="AI7" s="671">
        <f>基隆市!AI14:BR14</f>
        <v>3</v>
      </c>
      <c r="AJ7" s="674">
        <f>基隆市!AJ14:BS14</f>
        <v>30</v>
      </c>
      <c r="AK7" s="782">
        <f>基隆市!AK14:BT14</f>
        <v>0.10273972602739725</v>
      </c>
    </row>
    <row r="8" spans="1:37">
      <c r="A8" s="446" t="s">
        <v>311</v>
      </c>
      <c r="B8" s="675">
        <f>臺北市!B16</f>
        <v>43</v>
      </c>
      <c r="C8" s="676">
        <f>臺北市!C16</f>
        <v>203</v>
      </c>
      <c r="D8" s="677">
        <f>臺北市!D16</f>
        <v>246</v>
      </c>
      <c r="E8" s="762">
        <f>臺北市!E16</f>
        <v>2</v>
      </c>
      <c r="F8" s="758">
        <f>臺北市!F16</f>
        <v>20</v>
      </c>
      <c r="G8" s="758">
        <f>臺北市!G16</f>
        <v>20</v>
      </c>
      <c r="H8" s="758">
        <f>臺北市!H16</f>
        <v>122</v>
      </c>
      <c r="I8" s="758">
        <f>臺北市!I16</f>
        <v>21</v>
      </c>
      <c r="J8" s="763">
        <f>臺北市!J16</f>
        <v>61</v>
      </c>
      <c r="K8" s="680">
        <f>臺北市!K16</f>
        <v>43</v>
      </c>
      <c r="L8" s="681">
        <f>臺北市!L16</f>
        <v>203</v>
      </c>
      <c r="M8" s="682">
        <f>臺北市!M16</f>
        <v>246</v>
      </c>
      <c r="N8" s="675">
        <f>臺北市!N16</f>
        <v>42</v>
      </c>
      <c r="O8" s="676">
        <f>臺北市!O16</f>
        <v>198</v>
      </c>
      <c r="P8" s="676">
        <f>臺北市!P16</f>
        <v>240</v>
      </c>
      <c r="Q8" s="773">
        <f>臺北市!Q16</f>
        <v>0.97560975609756095</v>
      </c>
      <c r="R8" s="762">
        <f>臺北市!R16</f>
        <v>3</v>
      </c>
      <c r="S8" s="758">
        <f>臺北市!S16</f>
        <v>24</v>
      </c>
      <c r="T8" s="683">
        <f>臺北市!T16</f>
        <v>27</v>
      </c>
      <c r="U8" s="678">
        <f>臺北市!U16</f>
        <v>1</v>
      </c>
      <c r="V8" s="679">
        <f>臺北市!V16</f>
        <v>17</v>
      </c>
      <c r="W8" s="679">
        <f>臺北市!W16</f>
        <v>9</v>
      </c>
      <c r="X8" s="683">
        <f>臺北市!X16</f>
        <v>27</v>
      </c>
      <c r="Y8" s="678">
        <f>臺北市!Y16</f>
        <v>0</v>
      </c>
      <c r="Z8" s="679">
        <f>臺北市!Z16</f>
        <v>0</v>
      </c>
      <c r="AA8" s="679">
        <f>臺北市!AA16</f>
        <v>10</v>
      </c>
      <c r="AB8" s="679">
        <f>臺北市!AB16</f>
        <v>15</v>
      </c>
      <c r="AC8" s="679">
        <f>臺北市!AC16</f>
        <v>2</v>
      </c>
      <c r="AD8" s="683">
        <f>臺北市!AD16</f>
        <v>27</v>
      </c>
      <c r="AE8" s="678">
        <f>臺北市!AE16</f>
        <v>0</v>
      </c>
      <c r="AF8" s="679">
        <f>臺北市!AF16</f>
        <v>2</v>
      </c>
      <c r="AG8" s="679">
        <f>臺北市!AG16</f>
        <v>8</v>
      </c>
      <c r="AH8" s="679">
        <f>臺北市!AH16</f>
        <v>16</v>
      </c>
      <c r="AI8" s="679">
        <f>臺北市!AI16</f>
        <v>1</v>
      </c>
      <c r="AJ8" s="683">
        <f>臺北市!AJ16</f>
        <v>27</v>
      </c>
      <c r="AK8" s="783">
        <f>臺北市!AK16</f>
        <v>0.10975609756097561</v>
      </c>
    </row>
    <row r="9" spans="1:37">
      <c r="A9" s="446" t="s">
        <v>312</v>
      </c>
      <c r="B9" s="684">
        <f>新北市!B34</f>
        <v>180</v>
      </c>
      <c r="C9" s="685">
        <f>新北市!C34</f>
        <v>856</v>
      </c>
      <c r="D9" s="686">
        <f>新北市!D34</f>
        <v>1036</v>
      </c>
      <c r="E9" s="764">
        <f>新北市!E34</f>
        <v>32</v>
      </c>
      <c r="F9" s="765">
        <f>新北市!F34</f>
        <v>290</v>
      </c>
      <c r="G9" s="765">
        <f>新北市!G34</f>
        <v>81</v>
      </c>
      <c r="H9" s="765">
        <f>新北市!H34</f>
        <v>375</v>
      </c>
      <c r="I9" s="765">
        <f>新北市!I34</f>
        <v>67</v>
      </c>
      <c r="J9" s="766">
        <f>新北市!J34</f>
        <v>191</v>
      </c>
      <c r="K9" s="680">
        <f>新北市!K34</f>
        <v>180</v>
      </c>
      <c r="L9" s="681">
        <f>新北市!L34</f>
        <v>856</v>
      </c>
      <c r="M9" s="682">
        <f>新北市!M34</f>
        <v>1036</v>
      </c>
      <c r="N9" s="684">
        <f>新北市!N34</f>
        <v>113</v>
      </c>
      <c r="O9" s="685">
        <f>新北市!O34</f>
        <v>627</v>
      </c>
      <c r="P9" s="685">
        <f>新北市!P34</f>
        <v>740</v>
      </c>
      <c r="Q9" s="774">
        <f>新北市!Q34</f>
        <v>0.7142857142857143</v>
      </c>
      <c r="R9" s="764">
        <f>新北市!R34</f>
        <v>23</v>
      </c>
      <c r="S9" s="765">
        <f>新北市!S34</f>
        <v>60</v>
      </c>
      <c r="T9" s="682">
        <f>新北市!T34</f>
        <v>83</v>
      </c>
      <c r="U9" s="687">
        <f>新北市!U34</f>
        <v>17</v>
      </c>
      <c r="V9" s="688">
        <f>新北市!V34</f>
        <v>40</v>
      </c>
      <c r="W9" s="688">
        <f>新北市!W34</f>
        <v>26</v>
      </c>
      <c r="X9" s="682">
        <f>新北市!X34</f>
        <v>83</v>
      </c>
      <c r="Y9" s="687">
        <f>新北市!Y34</f>
        <v>3</v>
      </c>
      <c r="Z9" s="688">
        <f>新北市!Z34</f>
        <v>13</v>
      </c>
      <c r="AA9" s="688">
        <f>新北市!AA34</f>
        <v>25</v>
      </c>
      <c r="AB9" s="688">
        <f>新北市!AB34</f>
        <v>31</v>
      </c>
      <c r="AC9" s="688">
        <f>新北市!AC34</f>
        <v>11</v>
      </c>
      <c r="AD9" s="682">
        <f>新北市!AD34</f>
        <v>83</v>
      </c>
      <c r="AE9" s="687">
        <f>新北市!AE34</f>
        <v>7</v>
      </c>
      <c r="AF9" s="688">
        <f>新北市!AF34</f>
        <v>15</v>
      </c>
      <c r="AG9" s="688">
        <f>新北市!AG34</f>
        <v>35</v>
      </c>
      <c r="AH9" s="688">
        <f>新北市!AH34</f>
        <v>24</v>
      </c>
      <c r="AI9" s="688">
        <f>新北市!AI34</f>
        <v>2</v>
      </c>
      <c r="AJ9" s="682">
        <f>新北市!AJ34</f>
        <v>83</v>
      </c>
      <c r="AK9" s="784">
        <f>新北市!AK34</f>
        <v>8.0115830115830122E-2</v>
      </c>
    </row>
    <row r="10" spans="1:37" s="645" customFormat="1">
      <c r="A10" s="446" t="s">
        <v>313</v>
      </c>
      <c r="B10" s="685">
        <f>桃園市!B20</f>
        <v>107</v>
      </c>
      <c r="C10" s="685">
        <f>桃園市!C20</f>
        <v>270</v>
      </c>
      <c r="D10" s="686">
        <f>桃園市!D20</f>
        <v>378</v>
      </c>
      <c r="E10" s="764">
        <f>桃園市!E20</f>
        <v>27</v>
      </c>
      <c r="F10" s="765">
        <f>桃園市!F20</f>
        <v>100</v>
      </c>
      <c r="G10" s="765">
        <f>桃園市!G20</f>
        <v>36</v>
      </c>
      <c r="H10" s="765">
        <f>桃園市!H20</f>
        <v>111</v>
      </c>
      <c r="I10" s="765">
        <f>桃園市!I20</f>
        <v>44</v>
      </c>
      <c r="J10" s="766">
        <f>桃園市!J20</f>
        <v>59</v>
      </c>
      <c r="K10" s="680">
        <f>桃園市!K20</f>
        <v>107</v>
      </c>
      <c r="L10" s="681">
        <f>桃園市!L20</f>
        <v>270</v>
      </c>
      <c r="M10" s="682">
        <f>桃園市!M20</f>
        <v>378</v>
      </c>
      <c r="N10" s="684">
        <f>桃園市!N20</f>
        <v>47</v>
      </c>
      <c r="O10" s="685">
        <f>桃園市!O20</f>
        <v>144</v>
      </c>
      <c r="P10" s="685">
        <f>桃園市!P20</f>
        <v>191</v>
      </c>
      <c r="Q10" s="774">
        <f>桃園市!Q20</f>
        <v>0.50529100529100535</v>
      </c>
      <c r="R10" s="764">
        <f>桃園市!R20</f>
        <v>9</v>
      </c>
      <c r="S10" s="765">
        <f>桃園市!S20</f>
        <v>22</v>
      </c>
      <c r="T10" s="682">
        <f>桃園市!T20</f>
        <v>31</v>
      </c>
      <c r="U10" s="687">
        <f>桃園市!U20</f>
        <v>12</v>
      </c>
      <c r="V10" s="688">
        <f>桃園市!V20</f>
        <v>15</v>
      </c>
      <c r="W10" s="688">
        <f>桃園市!W20</f>
        <v>4</v>
      </c>
      <c r="X10" s="682">
        <f>桃園市!X20</f>
        <v>31</v>
      </c>
      <c r="Y10" s="687">
        <f>桃園市!Y20</f>
        <v>0</v>
      </c>
      <c r="Z10" s="688">
        <f>桃園市!Z20</f>
        <v>3</v>
      </c>
      <c r="AA10" s="688">
        <f>桃園市!AA20</f>
        <v>8</v>
      </c>
      <c r="AB10" s="688">
        <f>桃園市!AB20</f>
        <v>10</v>
      </c>
      <c r="AC10" s="688">
        <f>桃園市!AC20</f>
        <v>10</v>
      </c>
      <c r="AD10" s="682">
        <f>桃園市!AD20</f>
        <v>31</v>
      </c>
      <c r="AE10" s="687">
        <f>桃園市!AE20</f>
        <v>0</v>
      </c>
      <c r="AF10" s="688">
        <f>桃園市!AF20</f>
        <v>3</v>
      </c>
      <c r="AG10" s="688">
        <f>桃園市!AG20</f>
        <v>12</v>
      </c>
      <c r="AH10" s="688">
        <f>桃園市!AH20</f>
        <v>13</v>
      </c>
      <c r="AI10" s="688">
        <f>桃園市!AI20</f>
        <v>3</v>
      </c>
      <c r="AJ10" s="682">
        <f>桃園市!AJ20</f>
        <v>31</v>
      </c>
      <c r="AK10" s="784">
        <f>桃園市!AK20</f>
        <v>8.2010582010582006E-2</v>
      </c>
    </row>
    <row r="11" spans="1:37">
      <c r="A11" s="446" t="s">
        <v>314</v>
      </c>
      <c r="B11" s="684">
        <f>新竹縣!B20</f>
        <v>205</v>
      </c>
      <c r="C11" s="684">
        <f>新竹縣!C20</f>
        <v>389</v>
      </c>
      <c r="D11" s="684">
        <f>新竹縣!D20</f>
        <v>594</v>
      </c>
      <c r="E11" s="764">
        <f>新竹縣!E20</f>
        <v>11</v>
      </c>
      <c r="F11" s="764">
        <f>新竹縣!F20</f>
        <v>43</v>
      </c>
      <c r="G11" s="764">
        <f>新竹縣!G20</f>
        <v>119</v>
      </c>
      <c r="H11" s="764">
        <f>新竹縣!H20</f>
        <v>211</v>
      </c>
      <c r="I11" s="764">
        <f>新竹縣!I20</f>
        <v>75</v>
      </c>
      <c r="J11" s="764">
        <f>新竹縣!J20</f>
        <v>135</v>
      </c>
      <c r="K11" s="680">
        <f>新竹縣!K20</f>
        <v>205</v>
      </c>
      <c r="L11" s="680">
        <f>新竹縣!L20</f>
        <v>389</v>
      </c>
      <c r="M11" s="680">
        <f>新竹縣!M20</f>
        <v>594</v>
      </c>
      <c r="N11" s="684">
        <f>新竹縣!N20</f>
        <v>90</v>
      </c>
      <c r="O11" s="684">
        <f>新竹縣!O20</f>
        <v>243</v>
      </c>
      <c r="P11" s="684">
        <f>新竹縣!P20</f>
        <v>333</v>
      </c>
      <c r="Q11" s="775">
        <f>新竹縣!Q20</f>
        <v>0.56060606060606055</v>
      </c>
      <c r="R11" s="764">
        <f>新竹縣!R20</f>
        <v>16</v>
      </c>
      <c r="S11" s="764">
        <f>新竹縣!S20</f>
        <v>5</v>
      </c>
      <c r="T11" s="680">
        <f>新竹縣!T20</f>
        <v>21</v>
      </c>
      <c r="U11" s="764">
        <f>新竹縣!U20</f>
        <v>6</v>
      </c>
      <c r="V11" s="764">
        <f>新竹縣!V20</f>
        <v>7</v>
      </c>
      <c r="W11" s="764">
        <f>新竹縣!W20</f>
        <v>8</v>
      </c>
      <c r="X11" s="680">
        <f>新竹縣!X20</f>
        <v>21</v>
      </c>
      <c r="Y11" s="764">
        <f>新竹縣!Y20</f>
        <v>0</v>
      </c>
      <c r="Z11" s="764">
        <f>新竹縣!Z20</f>
        <v>0</v>
      </c>
      <c r="AA11" s="764">
        <f>新竹縣!AA20</f>
        <v>0</v>
      </c>
      <c r="AB11" s="764">
        <f>新竹縣!AB20</f>
        <v>4</v>
      </c>
      <c r="AC11" s="764">
        <f>新竹縣!AC20</f>
        <v>17</v>
      </c>
      <c r="AD11" s="680">
        <f>新竹縣!AD20</f>
        <v>21</v>
      </c>
      <c r="AE11" s="764">
        <f>新竹縣!AE20</f>
        <v>0</v>
      </c>
      <c r="AF11" s="764">
        <f>新竹縣!AF20</f>
        <v>6</v>
      </c>
      <c r="AG11" s="764">
        <f>新竹縣!AG20</f>
        <v>10</v>
      </c>
      <c r="AH11" s="764">
        <f>新竹縣!AH20</f>
        <v>4</v>
      </c>
      <c r="AI11" s="764">
        <f>新竹縣!AI20</f>
        <v>1</v>
      </c>
      <c r="AJ11" s="680">
        <f>新竹縣!AJ20</f>
        <v>21</v>
      </c>
      <c r="AK11" s="771">
        <f>新竹縣!AK20</f>
        <v>3.5353535353535352E-2</v>
      </c>
    </row>
    <row r="12" spans="1:37">
      <c r="A12" s="446" t="s">
        <v>315</v>
      </c>
      <c r="B12" s="684">
        <f>新竹市!B11</f>
        <v>61</v>
      </c>
      <c r="C12" s="684">
        <f>新竹市!C11</f>
        <v>212</v>
      </c>
      <c r="D12" s="684">
        <f>新竹市!D11</f>
        <v>273</v>
      </c>
      <c r="E12" s="764">
        <f>新竹市!E11</f>
        <v>15</v>
      </c>
      <c r="F12" s="764">
        <f>新竹市!F11</f>
        <v>35</v>
      </c>
      <c r="G12" s="764">
        <f>新竹市!G11</f>
        <v>24</v>
      </c>
      <c r="H12" s="764">
        <f>新竹市!H11</f>
        <v>88</v>
      </c>
      <c r="I12" s="764">
        <f>新竹市!I11</f>
        <v>22</v>
      </c>
      <c r="J12" s="764">
        <f>新竹市!J11</f>
        <v>89</v>
      </c>
      <c r="K12" s="680">
        <f>新竹市!K11</f>
        <v>61</v>
      </c>
      <c r="L12" s="680">
        <f>新竹市!L11</f>
        <v>212</v>
      </c>
      <c r="M12" s="680">
        <f>新竹市!M11</f>
        <v>273</v>
      </c>
      <c r="N12" s="684">
        <f>新竹市!N11</f>
        <v>46</v>
      </c>
      <c r="O12" s="684">
        <f>新竹市!O11</f>
        <v>184</v>
      </c>
      <c r="P12" s="684">
        <f>新竹市!P11</f>
        <v>230</v>
      </c>
      <c r="Q12" s="775">
        <f>新竹市!Q11</f>
        <v>0.8424908424908425</v>
      </c>
      <c r="R12" s="764">
        <f>新竹市!R11</f>
        <v>1</v>
      </c>
      <c r="S12" s="764">
        <f>新竹市!S11</f>
        <v>4</v>
      </c>
      <c r="T12" s="680">
        <f>新竹市!T11</f>
        <v>5</v>
      </c>
      <c r="U12" s="687">
        <f>新竹市!U11</f>
        <v>1</v>
      </c>
      <c r="V12" s="687">
        <f>新竹市!V11</f>
        <v>4</v>
      </c>
      <c r="W12" s="687">
        <f>新竹市!W11</f>
        <v>0</v>
      </c>
      <c r="X12" s="680">
        <f>新竹市!X11</f>
        <v>5</v>
      </c>
      <c r="Y12" s="687">
        <f>新竹市!Y11</f>
        <v>0</v>
      </c>
      <c r="Z12" s="687">
        <f>新竹市!Z11</f>
        <v>0</v>
      </c>
      <c r="AA12" s="687">
        <f>新竹市!AA11</f>
        <v>1</v>
      </c>
      <c r="AB12" s="687">
        <f>新竹市!AB11</f>
        <v>3</v>
      </c>
      <c r="AC12" s="687">
        <f>新竹市!AC11</f>
        <v>1</v>
      </c>
      <c r="AD12" s="680">
        <f>新竹市!AD11</f>
        <v>5</v>
      </c>
      <c r="AE12" s="764">
        <f>新竹市!AE11</f>
        <v>0</v>
      </c>
      <c r="AF12" s="764">
        <f>新竹市!AF11</f>
        <v>0</v>
      </c>
      <c r="AG12" s="764">
        <f>新竹市!AG11</f>
        <v>0</v>
      </c>
      <c r="AH12" s="764">
        <f>新竹市!AH11</f>
        <v>4</v>
      </c>
      <c r="AI12" s="764">
        <f>新竹市!AI11</f>
        <v>1</v>
      </c>
      <c r="AJ12" s="680">
        <f>新竹市!AJ11</f>
        <v>5</v>
      </c>
      <c r="AK12" s="771">
        <f>新竹市!AK11</f>
        <v>1.8315018315018316E-2</v>
      </c>
    </row>
    <row r="13" spans="1:37" ht="18" customHeight="1">
      <c r="A13" s="446" t="s">
        <v>316</v>
      </c>
      <c r="B13" s="692">
        <f>苗栗縣!B25</f>
        <v>106</v>
      </c>
      <c r="C13" s="692">
        <f>苗栗縣!C25</f>
        <v>332</v>
      </c>
      <c r="D13" s="692">
        <f>苗栗縣!D25</f>
        <v>438</v>
      </c>
      <c r="E13" s="767">
        <f>苗栗縣!E25</f>
        <v>41</v>
      </c>
      <c r="F13" s="767">
        <f>苗栗縣!F25</f>
        <v>94</v>
      </c>
      <c r="G13" s="767">
        <f>苗栗縣!G25</f>
        <v>28</v>
      </c>
      <c r="H13" s="767">
        <f>苗栗縣!H25</f>
        <v>128</v>
      </c>
      <c r="I13" s="767">
        <f>苗栗縣!I25</f>
        <v>38</v>
      </c>
      <c r="J13" s="767">
        <f>苗栗縣!J25</f>
        <v>110</v>
      </c>
      <c r="K13" s="694">
        <f>苗栗縣!K25</f>
        <v>106</v>
      </c>
      <c r="L13" s="694">
        <f>苗栗縣!L25</f>
        <v>332</v>
      </c>
      <c r="M13" s="694">
        <f>苗栗縣!M25</f>
        <v>438</v>
      </c>
      <c r="N13" s="692">
        <f>苗栗縣!N25</f>
        <v>54</v>
      </c>
      <c r="O13" s="692">
        <f>苗栗縣!O25</f>
        <v>201</v>
      </c>
      <c r="P13" s="692">
        <f>苗栗縣!P25</f>
        <v>255</v>
      </c>
      <c r="Q13" s="776">
        <f>苗栗縣!Q25</f>
        <v>0.5821917808219178</v>
      </c>
      <c r="R13" s="767">
        <f>苗栗縣!R25</f>
        <v>34</v>
      </c>
      <c r="S13" s="767">
        <f>苗栗縣!S25</f>
        <v>80</v>
      </c>
      <c r="T13" s="694">
        <f>苗栗縣!T25</f>
        <v>114</v>
      </c>
      <c r="U13" s="693">
        <f>苗栗縣!U25</f>
        <v>22</v>
      </c>
      <c r="V13" s="693">
        <f>苗栗縣!V25</f>
        <v>48</v>
      </c>
      <c r="W13" s="693">
        <f>苗栗縣!W25</f>
        <v>44</v>
      </c>
      <c r="X13" s="694">
        <f>苗栗縣!X25</f>
        <v>114</v>
      </c>
      <c r="Y13" s="693">
        <f>苗栗縣!Y25</f>
        <v>10</v>
      </c>
      <c r="Z13" s="693">
        <f>苗栗縣!Z25</f>
        <v>1</v>
      </c>
      <c r="AA13" s="693">
        <f>苗栗縣!AA25</f>
        <v>13</v>
      </c>
      <c r="AB13" s="693">
        <f>苗栗縣!AB25</f>
        <v>73</v>
      </c>
      <c r="AC13" s="693">
        <f>苗栗縣!AC25</f>
        <v>17</v>
      </c>
      <c r="AD13" s="694">
        <f>苗栗縣!AD25</f>
        <v>114</v>
      </c>
      <c r="AE13" s="693">
        <f>苗栗縣!AE25</f>
        <v>12</v>
      </c>
      <c r="AF13" s="693">
        <f>苗栗縣!AF25</f>
        <v>31</v>
      </c>
      <c r="AG13" s="693">
        <f>苗栗縣!AG25</f>
        <v>45</v>
      </c>
      <c r="AH13" s="693">
        <f>苗栗縣!AH25</f>
        <v>22</v>
      </c>
      <c r="AI13" s="693">
        <f>苗栗縣!AI25</f>
        <v>4</v>
      </c>
      <c r="AJ13" s="694">
        <f>苗栗縣!AJ25</f>
        <v>114</v>
      </c>
      <c r="AK13" s="785">
        <f>苗栗縣!AK25</f>
        <v>0.26027397260273971</v>
      </c>
    </row>
    <row r="14" spans="1:37" s="645" customFormat="1">
      <c r="A14" s="446" t="s">
        <v>317</v>
      </c>
      <c r="B14" s="684">
        <f>臺中市!B28</f>
        <v>120</v>
      </c>
      <c r="C14" s="684">
        <f>臺中市!C28</f>
        <v>568</v>
      </c>
      <c r="D14" s="684">
        <f>臺中市!D28</f>
        <v>688</v>
      </c>
      <c r="E14" s="764">
        <f>臺中市!E28</f>
        <v>67</v>
      </c>
      <c r="F14" s="764">
        <f>臺中市!F28</f>
        <v>222</v>
      </c>
      <c r="G14" s="764">
        <f>臺中市!G28</f>
        <v>56</v>
      </c>
      <c r="H14" s="764">
        <f>臺中市!H28</f>
        <v>232</v>
      </c>
      <c r="I14" s="764">
        <f>臺中市!I28</f>
        <v>36</v>
      </c>
      <c r="J14" s="764">
        <f>臺中市!J28</f>
        <v>114</v>
      </c>
      <c r="K14" s="680">
        <f>臺中市!K28</f>
        <v>120</v>
      </c>
      <c r="L14" s="680">
        <f>臺中市!L28</f>
        <v>568</v>
      </c>
      <c r="M14" s="680">
        <f>臺中市!M28</f>
        <v>688</v>
      </c>
      <c r="N14" s="684">
        <f>臺中市!N28</f>
        <v>65</v>
      </c>
      <c r="O14" s="684">
        <f>臺中市!O28</f>
        <v>362</v>
      </c>
      <c r="P14" s="684">
        <f>臺中市!P28</f>
        <v>427</v>
      </c>
      <c r="Q14" s="775">
        <f>臺中市!Q28</f>
        <v>0.62063953488372092</v>
      </c>
      <c r="R14" s="687">
        <f>臺中市!R28</f>
        <v>12</v>
      </c>
      <c r="S14" s="687">
        <f>臺中市!S28</f>
        <v>43</v>
      </c>
      <c r="T14" s="680">
        <f>臺中市!T28</f>
        <v>55</v>
      </c>
      <c r="U14" s="687">
        <f>臺中市!U28</f>
        <v>13</v>
      </c>
      <c r="V14" s="687">
        <f>臺中市!V28</f>
        <v>28</v>
      </c>
      <c r="W14" s="687">
        <f>臺中市!W28</f>
        <v>14</v>
      </c>
      <c r="X14" s="680">
        <f>臺中市!X28</f>
        <v>55</v>
      </c>
      <c r="Y14" s="687">
        <f>臺中市!Y28</f>
        <v>3</v>
      </c>
      <c r="Z14" s="687">
        <f>臺中市!Z28</f>
        <v>5</v>
      </c>
      <c r="AA14" s="687">
        <f>臺中市!AA28</f>
        <v>23</v>
      </c>
      <c r="AB14" s="687">
        <f>臺中市!AB28</f>
        <v>20</v>
      </c>
      <c r="AC14" s="687">
        <f>臺中市!AC28</f>
        <v>4</v>
      </c>
      <c r="AD14" s="680">
        <f>臺中市!AD28</f>
        <v>55</v>
      </c>
      <c r="AE14" s="687">
        <f>臺中市!AE28</f>
        <v>6</v>
      </c>
      <c r="AF14" s="687">
        <f>臺中市!AF28</f>
        <v>3</v>
      </c>
      <c r="AG14" s="687">
        <f>臺中市!AG28</f>
        <v>15</v>
      </c>
      <c r="AH14" s="687">
        <f>臺中市!AH28</f>
        <v>30</v>
      </c>
      <c r="AI14" s="687">
        <f>臺中市!AI28</f>
        <v>1</v>
      </c>
      <c r="AJ14" s="680">
        <f>臺中市!AJ28</f>
        <v>55</v>
      </c>
      <c r="AK14" s="771">
        <f>臺中市!AK28</f>
        <v>7.9941860465116282E-2</v>
      </c>
    </row>
    <row r="15" spans="1:37">
      <c r="A15" s="446" t="s">
        <v>318</v>
      </c>
      <c r="B15" s="684">
        <f>南投縣!B18</f>
        <v>80</v>
      </c>
      <c r="C15" s="684">
        <f>南投縣!C18</f>
        <v>231</v>
      </c>
      <c r="D15" s="684">
        <f>南投縣!D18</f>
        <v>311</v>
      </c>
      <c r="E15" s="764">
        <f>南投縣!E18</f>
        <v>26</v>
      </c>
      <c r="F15" s="764">
        <f>南投縣!F18</f>
        <v>94</v>
      </c>
      <c r="G15" s="764">
        <f>南投縣!G18</f>
        <v>22</v>
      </c>
      <c r="H15" s="764">
        <f>南投縣!H18</f>
        <v>61</v>
      </c>
      <c r="I15" s="764">
        <f>南投縣!I18</f>
        <v>32</v>
      </c>
      <c r="J15" s="764">
        <f>南投縣!J18</f>
        <v>76</v>
      </c>
      <c r="K15" s="680">
        <f>南投縣!K18</f>
        <v>80</v>
      </c>
      <c r="L15" s="680">
        <f>南投縣!L18</f>
        <v>231</v>
      </c>
      <c r="M15" s="680">
        <f>南投縣!M18</f>
        <v>311</v>
      </c>
      <c r="N15" s="684">
        <f>南投縣!N18</f>
        <v>31</v>
      </c>
      <c r="O15" s="684">
        <f>南投縣!O18</f>
        <v>132</v>
      </c>
      <c r="P15" s="684">
        <f>南投縣!P18</f>
        <v>163</v>
      </c>
      <c r="Q15" s="775">
        <f>南投縣!Q18</f>
        <v>0.52411575562700963</v>
      </c>
      <c r="R15" s="687">
        <f>南投縣!R18</f>
        <v>4</v>
      </c>
      <c r="S15" s="687">
        <f>南投縣!S18</f>
        <v>21</v>
      </c>
      <c r="T15" s="680">
        <f>南投縣!T18</f>
        <v>25</v>
      </c>
      <c r="U15" s="687">
        <f>南投縣!U18</f>
        <v>13</v>
      </c>
      <c r="V15" s="687">
        <f>南投縣!V18</f>
        <v>9</v>
      </c>
      <c r="W15" s="687">
        <f>南投縣!W18</f>
        <v>3</v>
      </c>
      <c r="X15" s="680">
        <f>南投縣!X18</f>
        <v>25</v>
      </c>
      <c r="Y15" s="687">
        <f>南投縣!Y18</f>
        <v>2</v>
      </c>
      <c r="Z15" s="687">
        <f>南投縣!Z18</f>
        <v>7</v>
      </c>
      <c r="AA15" s="687">
        <f>南投縣!AA18</f>
        <v>4</v>
      </c>
      <c r="AB15" s="687">
        <f>南投縣!AB18</f>
        <v>7</v>
      </c>
      <c r="AC15" s="687">
        <f>南投縣!AC18</f>
        <v>5</v>
      </c>
      <c r="AD15" s="680">
        <f>南投縣!AD18</f>
        <v>25</v>
      </c>
      <c r="AE15" s="687">
        <f>南投縣!AE18</f>
        <v>0</v>
      </c>
      <c r="AF15" s="687">
        <f>南投縣!AF18</f>
        <v>0</v>
      </c>
      <c r="AG15" s="687">
        <f>南投縣!AG18</f>
        <v>2</v>
      </c>
      <c r="AH15" s="687">
        <f>南投縣!AH18</f>
        <v>12</v>
      </c>
      <c r="AI15" s="687">
        <f>南投縣!AI18</f>
        <v>11</v>
      </c>
      <c r="AJ15" s="680">
        <f>南投縣!AJ18</f>
        <v>25</v>
      </c>
      <c r="AK15" s="771">
        <f>南投縣!AK18</f>
        <v>8.0385852090032156E-2</v>
      </c>
    </row>
    <row r="16" spans="1:37">
      <c r="A16" s="446" t="s">
        <v>319</v>
      </c>
      <c r="B16" s="684">
        <f>彰化縣!B24</f>
        <v>289</v>
      </c>
      <c r="C16" s="685">
        <f>彰化縣!C24</f>
        <v>722</v>
      </c>
      <c r="D16" s="686">
        <f>彰化縣!D24</f>
        <v>1011</v>
      </c>
      <c r="E16" s="764">
        <f>彰化縣!E24</f>
        <v>65</v>
      </c>
      <c r="F16" s="765">
        <f>彰化縣!F24</f>
        <v>206</v>
      </c>
      <c r="G16" s="765">
        <f>彰化縣!G24</f>
        <v>104</v>
      </c>
      <c r="H16" s="765">
        <f>彰化縣!H24</f>
        <v>306</v>
      </c>
      <c r="I16" s="765">
        <f>彰化縣!I24</f>
        <v>120</v>
      </c>
      <c r="J16" s="766">
        <f>彰化縣!J24</f>
        <v>210</v>
      </c>
      <c r="K16" s="680">
        <f>彰化縣!K24</f>
        <v>289</v>
      </c>
      <c r="L16" s="681">
        <f>彰化縣!L24</f>
        <v>722</v>
      </c>
      <c r="M16" s="682">
        <f>彰化縣!M24</f>
        <v>1011</v>
      </c>
      <c r="N16" s="684">
        <f>彰化縣!N24</f>
        <v>129</v>
      </c>
      <c r="O16" s="685">
        <f>彰化縣!O24</f>
        <v>403</v>
      </c>
      <c r="P16" s="685">
        <f>彰化縣!P24</f>
        <v>532</v>
      </c>
      <c r="Q16" s="774">
        <f>彰化縣!Q24</f>
        <v>0.52621167161226512</v>
      </c>
      <c r="R16" s="687">
        <f>彰化縣!R24</f>
        <v>1</v>
      </c>
      <c r="S16" s="688">
        <f>彰化縣!S24</f>
        <v>0</v>
      </c>
      <c r="T16" s="682">
        <f>彰化縣!T24</f>
        <v>1</v>
      </c>
      <c r="U16" s="687">
        <f>彰化縣!U24</f>
        <v>1</v>
      </c>
      <c r="V16" s="688">
        <f>彰化縣!V24</f>
        <v>0</v>
      </c>
      <c r="W16" s="688">
        <f>彰化縣!W24</f>
        <v>0</v>
      </c>
      <c r="X16" s="682">
        <f>彰化縣!X24</f>
        <v>1</v>
      </c>
      <c r="Y16" s="687">
        <f>彰化縣!Y24</f>
        <v>1</v>
      </c>
      <c r="Z16" s="688">
        <f>彰化縣!Z24</f>
        <v>0</v>
      </c>
      <c r="AA16" s="688">
        <f>彰化縣!AA24</f>
        <v>0</v>
      </c>
      <c r="AB16" s="688">
        <f>彰化縣!AB24</f>
        <v>0</v>
      </c>
      <c r="AC16" s="688">
        <f>彰化縣!AC24</f>
        <v>0</v>
      </c>
      <c r="AD16" s="682">
        <f>彰化縣!AD24</f>
        <v>1</v>
      </c>
      <c r="AE16" s="687">
        <f>彰化縣!AE24</f>
        <v>0</v>
      </c>
      <c r="AF16" s="688">
        <f>彰化縣!AF24</f>
        <v>0</v>
      </c>
      <c r="AG16" s="688">
        <f>彰化縣!AG24</f>
        <v>0</v>
      </c>
      <c r="AH16" s="688">
        <f>彰化縣!AH24</f>
        <v>0</v>
      </c>
      <c r="AI16" s="688">
        <f>彰化縣!AI24</f>
        <v>1</v>
      </c>
      <c r="AJ16" s="682">
        <f>彰化縣!AJ24</f>
        <v>1</v>
      </c>
      <c r="AK16" s="784">
        <f>彰化縣!AK24</f>
        <v>9.8911968348170125E-4</v>
      </c>
    </row>
    <row r="17" spans="1:37">
      <c r="A17" s="446" t="s">
        <v>320</v>
      </c>
      <c r="B17" s="675">
        <f>雲林縣!B21</f>
        <v>140</v>
      </c>
      <c r="C17" s="676">
        <f>雲林縣!C21</f>
        <v>397</v>
      </c>
      <c r="D17" s="677">
        <f>雲林縣!D21</f>
        <v>537</v>
      </c>
      <c r="E17" s="762">
        <f>雲林縣!E21</f>
        <v>44</v>
      </c>
      <c r="F17" s="758">
        <f>雲林縣!F21</f>
        <v>147</v>
      </c>
      <c r="G17" s="758">
        <f>雲林縣!G21</f>
        <v>67</v>
      </c>
      <c r="H17" s="758">
        <f>雲林縣!H21</f>
        <v>194</v>
      </c>
      <c r="I17" s="758">
        <f>雲林縣!I21</f>
        <v>29</v>
      </c>
      <c r="J17" s="763">
        <f>雲林縣!J21</f>
        <v>56</v>
      </c>
      <c r="K17" s="680">
        <f>雲林縣!K21</f>
        <v>140</v>
      </c>
      <c r="L17" s="681">
        <f>雲林縣!L21</f>
        <v>397</v>
      </c>
      <c r="M17" s="682">
        <f>雲林縣!M21</f>
        <v>537</v>
      </c>
      <c r="N17" s="675">
        <f>雲林縣!N21</f>
        <v>93</v>
      </c>
      <c r="O17" s="676">
        <f>雲林縣!O21</f>
        <v>253</v>
      </c>
      <c r="P17" s="676">
        <f>雲林縣!P21</f>
        <v>346</v>
      </c>
      <c r="Q17" s="773">
        <f>雲林縣!Q21</f>
        <v>0.64432029795158285</v>
      </c>
      <c r="R17" s="678">
        <f>雲林縣!R21</f>
        <v>10</v>
      </c>
      <c r="S17" s="679">
        <f>雲林縣!S21</f>
        <v>26</v>
      </c>
      <c r="T17" s="683">
        <f>雲林縣!T21</f>
        <v>36</v>
      </c>
      <c r="U17" s="678">
        <f>雲林縣!U21</f>
        <v>9</v>
      </c>
      <c r="V17" s="679">
        <f>雲林縣!V21</f>
        <v>14</v>
      </c>
      <c r="W17" s="679">
        <f>雲林縣!W21</f>
        <v>13</v>
      </c>
      <c r="X17" s="683">
        <f>雲林縣!X21</f>
        <v>36</v>
      </c>
      <c r="Y17" s="678">
        <f>雲林縣!Y21</f>
        <v>2</v>
      </c>
      <c r="Z17" s="679">
        <f>雲林縣!Z21</f>
        <v>3</v>
      </c>
      <c r="AA17" s="679">
        <f>雲林縣!AA21</f>
        <v>8</v>
      </c>
      <c r="AB17" s="679">
        <f>雲林縣!AB21</f>
        <v>23</v>
      </c>
      <c r="AC17" s="679">
        <f>雲林縣!AC21</f>
        <v>0</v>
      </c>
      <c r="AD17" s="683">
        <f>雲林縣!AD21</f>
        <v>36</v>
      </c>
      <c r="AE17" s="678">
        <f>雲林縣!AE21</f>
        <v>5</v>
      </c>
      <c r="AF17" s="679">
        <f>雲林縣!AF21</f>
        <v>2</v>
      </c>
      <c r="AG17" s="679">
        <f>雲林縣!AG21</f>
        <v>6</v>
      </c>
      <c r="AH17" s="679">
        <f>雲林縣!AH21</f>
        <v>19</v>
      </c>
      <c r="AI17" s="679">
        <f>雲林縣!AI21</f>
        <v>4</v>
      </c>
      <c r="AJ17" s="683">
        <f>雲林縣!AJ21</f>
        <v>36</v>
      </c>
      <c r="AK17" s="783">
        <f>雲林縣!AK21</f>
        <v>6.7039106145251395E-2</v>
      </c>
    </row>
    <row r="18" spans="1:37">
      <c r="A18" s="447" t="s">
        <v>321</v>
      </c>
      <c r="B18" s="695">
        <f>嘉義縣!B23</f>
        <v>153</v>
      </c>
      <c r="C18" s="696">
        <f>嘉義縣!C23</f>
        <v>341</v>
      </c>
      <c r="D18" s="697">
        <f>嘉義縣!D23</f>
        <v>494</v>
      </c>
      <c r="E18" s="768">
        <f>嘉義縣!E23</f>
        <v>44</v>
      </c>
      <c r="F18" s="769">
        <f>嘉義縣!F23</f>
        <v>113</v>
      </c>
      <c r="G18" s="769">
        <f>嘉義縣!G23</f>
        <v>31</v>
      </c>
      <c r="H18" s="769">
        <f>嘉義縣!H23</f>
        <v>127</v>
      </c>
      <c r="I18" s="769">
        <f>嘉義縣!I23</f>
        <v>78</v>
      </c>
      <c r="J18" s="770">
        <f>嘉義縣!J23</f>
        <v>101</v>
      </c>
      <c r="K18" s="680">
        <f>嘉義縣!K23</f>
        <v>153</v>
      </c>
      <c r="L18" s="681">
        <f>嘉義縣!L23</f>
        <v>341</v>
      </c>
      <c r="M18" s="682">
        <f>嘉義縣!M23</f>
        <v>494</v>
      </c>
      <c r="N18" s="695">
        <f>嘉義縣!N23</f>
        <v>88</v>
      </c>
      <c r="O18" s="696">
        <f>嘉義縣!O23</f>
        <v>181</v>
      </c>
      <c r="P18" s="696">
        <f>嘉義縣!P23</f>
        <v>269</v>
      </c>
      <c r="Q18" s="777">
        <f>嘉義縣!Q23</f>
        <v>0.54453441295546556</v>
      </c>
      <c r="R18" s="698">
        <f>嘉義縣!R23</f>
        <v>17</v>
      </c>
      <c r="S18" s="699">
        <f>嘉義縣!S23</f>
        <v>34</v>
      </c>
      <c r="T18" s="700">
        <f>嘉義縣!T23</f>
        <v>51</v>
      </c>
      <c r="U18" s="698">
        <f>嘉義縣!U23</f>
        <v>18</v>
      </c>
      <c r="V18" s="699">
        <f>嘉義縣!V23</f>
        <v>17</v>
      </c>
      <c r="W18" s="699">
        <f>嘉義縣!W23</f>
        <v>16</v>
      </c>
      <c r="X18" s="700">
        <f>嘉義縣!X23</f>
        <v>51</v>
      </c>
      <c r="Y18" s="698">
        <f>嘉義縣!Y23</f>
        <v>4</v>
      </c>
      <c r="Z18" s="699">
        <f>嘉義縣!Z23</f>
        <v>2</v>
      </c>
      <c r="AA18" s="699">
        <f>嘉義縣!AA23</f>
        <v>12</v>
      </c>
      <c r="AB18" s="699">
        <f>嘉義縣!AB23</f>
        <v>24</v>
      </c>
      <c r="AC18" s="699">
        <f>嘉義縣!AC23</f>
        <v>9</v>
      </c>
      <c r="AD18" s="700">
        <f>嘉義縣!AD23</f>
        <v>51</v>
      </c>
      <c r="AE18" s="698">
        <f>嘉義縣!AE23</f>
        <v>3</v>
      </c>
      <c r="AF18" s="699">
        <f>嘉義縣!AF23</f>
        <v>7</v>
      </c>
      <c r="AG18" s="699">
        <f>嘉義縣!AG23</f>
        <v>15</v>
      </c>
      <c r="AH18" s="699">
        <f>嘉義縣!AH23</f>
        <v>23</v>
      </c>
      <c r="AI18" s="699">
        <f>嘉義縣!AI23</f>
        <v>3</v>
      </c>
      <c r="AJ18" s="700">
        <f>嘉義縣!AJ23</f>
        <v>51</v>
      </c>
      <c r="AK18" s="786">
        <f>嘉義縣!AK23</f>
        <v>0.10323886639676114</v>
      </c>
    </row>
    <row r="19" spans="1:37">
      <c r="A19" s="446" t="s">
        <v>322</v>
      </c>
      <c r="B19" s="675">
        <f>嘉義市!B9</f>
        <v>28</v>
      </c>
      <c r="C19" s="676">
        <f>嘉義市!C9</f>
        <v>112</v>
      </c>
      <c r="D19" s="677">
        <f>嘉義市!D9</f>
        <v>140</v>
      </c>
      <c r="E19" s="762">
        <f>嘉義市!E9</f>
        <v>1</v>
      </c>
      <c r="F19" s="758">
        <f>嘉義市!F9</f>
        <v>20</v>
      </c>
      <c r="G19" s="758">
        <f>嘉義市!G9</f>
        <v>16</v>
      </c>
      <c r="H19" s="758">
        <f>嘉義市!H9</f>
        <v>56</v>
      </c>
      <c r="I19" s="758">
        <f>嘉義市!I9</f>
        <v>11</v>
      </c>
      <c r="J19" s="763">
        <f>嘉義市!J9</f>
        <v>36</v>
      </c>
      <c r="K19" s="680">
        <f>嘉義市!K9</f>
        <v>28</v>
      </c>
      <c r="L19" s="681">
        <f>嘉義市!L9</f>
        <v>112</v>
      </c>
      <c r="M19" s="682">
        <f>嘉義市!M9</f>
        <v>140</v>
      </c>
      <c r="N19" s="675">
        <f>嘉義市!N9</f>
        <v>17</v>
      </c>
      <c r="O19" s="676">
        <f>嘉義市!O9</f>
        <v>62</v>
      </c>
      <c r="P19" s="676">
        <f>嘉義市!P9</f>
        <v>79</v>
      </c>
      <c r="Q19" s="773">
        <f>嘉義市!Q9</f>
        <v>0.56428571428571428</v>
      </c>
      <c r="R19" s="762">
        <f>嘉義市!R9</f>
        <v>3</v>
      </c>
      <c r="S19" s="758">
        <f>嘉義市!S9</f>
        <v>3</v>
      </c>
      <c r="T19" s="683">
        <f>嘉義市!T9</f>
        <v>6</v>
      </c>
      <c r="U19" s="678">
        <f>嘉義市!U9</f>
        <v>2</v>
      </c>
      <c r="V19" s="679">
        <f>嘉義市!V9</f>
        <v>2</v>
      </c>
      <c r="W19" s="679">
        <f>嘉義市!W9</f>
        <v>2</v>
      </c>
      <c r="X19" s="683">
        <f>嘉義市!X9</f>
        <v>6</v>
      </c>
      <c r="Y19" s="678">
        <f>嘉義市!Y9</f>
        <v>0</v>
      </c>
      <c r="Z19" s="679">
        <f>嘉義市!Z9</f>
        <v>3</v>
      </c>
      <c r="AA19" s="679">
        <f>嘉義市!AA9</f>
        <v>0</v>
      </c>
      <c r="AB19" s="679">
        <f>嘉義市!AB9</f>
        <v>3</v>
      </c>
      <c r="AC19" s="679">
        <f>嘉義市!AC9</f>
        <v>0</v>
      </c>
      <c r="AD19" s="683">
        <f>嘉義市!AD9</f>
        <v>6</v>
      </c>
      <c r="AE19" s="678">
        <f>嘉義市!AE9</f>
        <v>0</v>
      </c>
      <c r="AF19" s="679">
        <f>嘉義市!AF9</f>
        <v>0</v>
      </c>
      <c r="AG19" s="679">
        <f>嘉義市!AG9</f>
        <v>0</v>
      </c>
      <c r="AH19" s="679">
        <f>嘉義市!AH9</f>
        <v>5</v>
      </c>
      <c r="AI19" s="679">
        <f>嘉義市!AI9</f>
        <v>1</v>
      </c>
      <c r="AJ19" s="683">
        <f>嘉義市!AJ9</f>
        <v>6</v>
      </c>
      <c r="AK19" s="783">
        <f>嘉義市!AK9</f>
        <v>4.2857142857142858E-2</v>
      </c>
    </row>
    <row r="20" spans="1:37">
      <c r="A20" s="446" t="s">
        <v>323</v>
      </c>
      <c r="B20" s="675">
        <f>臺南市!B45</f>
        <v>151</v>
      </c>
      <c r="C20" s="676">
        <f>臺南市!C45</f>
        <v>463</v>
      </c>
      <c r="D20" s="677">
        <f>臺南市!D45</f>
        <v>614</v>
      </c>
      <c r="E20" s="762">
        <f>臺南市!E45</f>
        <v>18</v>
      </c>
      <c r="F20" s="758">
        <f>臺南市!F45</f>
        <v>84</v>
      </c>
      <c r="G20" s="758">
        <f>臺南市!G45</f>
        <v>56</v>
      </c>
      <c r="H20" s="758">
        <f>臺南市!H45</f>
        <v>207</v>
      </c>
      <c r="I20" s="758">
        <f>臺南市!I45</f>
        <v>77</v>
      </c>
      <c r="J20" s="763">
        <f>臺南市!J45</f>
        <v>172</v>
      </c>
      <c r="K20" s="680">
        <f>臺南市!K45</f>
        <v>151</v>
      </c>
      <c r="L20" s="681">
        <f>臺南市!L45</f>
        <v>463</v>
      </c>
      <c r="M20" s="682">
        <f>臺南市!M45</f>
        <v>614</v>
      </c>
      <c r="N20" s="675">
        <f>臺南市!N45</f>
        <v>83</v>
      </c>
      <c r="O20" s="676">
        <f>臺南市!O45</f>
        <v>284</v>
      </c>
      <c r="P20" s="676">
        <f>臺南市!P45</f>
        <v>362</v>
      </c>
      <c r="Q20" s="773">
        <f>臺南市!Q45</f>
        <v>0.5895765472312704</v>
      </c>
      <c r="R20" s="762">
        <f>臺南市!R45</f>
        <v>9</v>
      </c>
      <c r="S20" s="758">
        <f>臺南市!S45</f>
        <v>15</v>
      </c>
      <c r="T20" s="683">
        <f>臺南市!T45</f>
        <v>24</v>
      </c>
      <c r="U20" s="762">
        <f>臺南市!U45</f>
        <v>4</v>
      </c>
      <c r="V20" s="758">
        <f>臺南市!V45</f>
        <v>15</v>
      </c>
      <c r="W20" s="758">
        <f>臺南市!W45</f>
        <v>2</v>
      </c>
      <c r="X20" s="683">
        <f>臺南市!X45</f>
        <v>21</v>
      </c>
      <c r="Y20" s="762">
        <f>臺南市!Y45</f>
        <v>0</v>
      </c>
      <c r="Z20" s="758">
        <f>臺南市!Z45</f>
        <v>1</v>
      </c>
      <c r="AA20" s="758">
        <f>臺南市!AA45</f>
        <v>1</v>
      </c>
      <c r="AB20" s="758">
        <f>臺南市!AB45</f>
        <v>15</v>
      </c>
      <c r="AC20" s="758">
        <f>臺南市!AC45</f>
        <v>4</v>
      </c>
      <c r="AD20" s="683">
        <f>臺南市!AD45</f>
        <v>21</v>
      </c>
      <c r="AE20" s="678">
        <f>臺南市!AE45</f>
        <v>0</v>
      </c>
      <c r="AF20" s="679">
        <f>臺南市!AF45</f>
        <v>0</v>
      </c>
      <c r="AG20" s="679">
        <f>臺南市!AG45</f>
        <v>3</v>
      </c>
      <c r="AH20" s="679">
        <f>臺南市!AH45</f>
        <v>15</v>
      </c>
      <c r="AI20" s="679">
        <f>臺南市!AI45</f>
        <v>3</v>
      </c>
      <c r="AJ20" s="683">
        <f>臺南市!AJ45</f>
        <v>21</v>
      </c>
      <c r="AK20" s="783">
        <f>臺南市!AK45</f>
        <v>3.4201954397394138E-2</v>
      </c>
    </row>
    <row r="21" spans="1:37" s="645" customFormat="1">
      <c r="A21" s="446" t="s">
        <v>324</v>
      </c>
      <c r="B21" s="684">
        <f>高雄市!B36</f>
        <v>122</v>
      </c>
      <c r="C21" s="684">
        <f>高雄市!C36</f>
        <v>740</v>
      </c>
      <c r="D21" s="684">
        <f>高雄市!D36</f>
        <v>862</v>
      </c>
      <c r="E21" s="764">
        <f>高雄市!E36</f>
        <v>34</v>
      </c>
      <c r="F21" s="764">
        <f>高雄市!F36</f>
        <v>377</v>
      </c>
      <c r="G21" s="764">
        <f>高雄市!G36</f>
        <v>46</v>
      </c>
      <c r="H21" s="764">
        <f>高雄市!H36</f>
        <v>282</v>
      </c>
      <c r="I21" s="764">
        <f>高雄市!I36</f>
        <v>42</v>
      </c>
      <c r="J21" s="764">
        <f>高雄市!J36</f>
        <v>81</v>
      </c>
      <c r="K21" s="680">
        <f>高雄市!K36</f>
        <v>122</v>
      </c>
      <c r="L21" s="680">
        <f>高雄市!L36</f>
        <v>740</v>
      </c>
      <c r="M21" s="680">
        <f>高雄市!M36</f>
        <v>862</v>
      </c>
      <c r="N21" s="684">
        <f>高雄市!N36</f>
        <v>74</v>
      </c>
      <c r="O21" s="684">
        <f>高雄市!O36</f>
        <v>499</v>
      </c>
      <c r="P21" s="684">
        <f>高雄市!P36</f>
        <v>573</v>
      </c>
      <c r="Q21" s="775">
        <f>高雄市!Q36</f>
        <v>0.66473317865429238</v>
      </c>
      <c r="R21" s="764">
        <f>高雄市!R36</f>
        <v>20</v>
      </c>
      <c r="S21" s="764">
        <f>高雄市!S36</f>
        <v>100</v>
      </c>
      <c r="T21" s="680">
        <f>高雄市!T36</f>
        <v>120</v>
      </c>
      <c r="U21" s="764">
        <f>高雄市!U36</f>
        <v>44</v>
      </c>
      <c r="V21" s="764">
        <f>高雄市!V36</f>
        <v>59</v>
      </c>
      <c r="W21" s="764">
        <f>高雄市!W36</f>
        <v>15</v>
      </c>
      <c r="X21" s="680">
        <f>高雄市!X36</f>
        <v>118</v>
      </c>
      <c r="Y21" s="764">
        <f>高雄市!Y36</f>
        <v>13</v>
      </c>
      <c r="Z21" s="764">
        <f>高雄市!Z36</f>
        <v>13</v>
      </c>
      <c r="AA21" s="764">
        <f>高雄市!AA36</f>
        <v>49</v>
      </c>
      <c r="AB21" s="764">
        <f>高雄市!AB36</f>
        <v>39</v>
      </c>
      <c r="AC21" s="764">
        <f>高雄市!AC36</f>
        <v>8</v>
      </c>
      <c r="AD21" s="680">
        <f>高雄市!AD36</f>
        <v>122</v>
      </c>
      <c r="AE21" s="764">
        <f>高雄市!AE36</f>
        <v>1</v>
      </c>
      <c r="AF21" s="764">
        <f>高雄市!AF36</f>
        <v>15</v>
      </c>
      <c r="AG21" s="764">
        <f>高雄市!AG36</f>
        <v>52</v>
      </c>
      <c r="AH21" s="764">
        <f>高雄市!AH36</f>
        <v>46</v>
      </c>
      <c r="AI21" s="764">
        <f>高雄市!AI36</f>
        <v>10</v>
      </c>
      <c r="AJ21" s="680">
        <f>高雄市!AJ36</f>
        <v>124</v>
      </c>
      <c r="AK21" s="771">
        <f>高雄市!AK36</f>
        <v>0.13921113689095127</v>
      </c>
    </row>
    <row r="22" spans="1:37">
      <c r="A22" s="446" t="s">
        <v>325</v>
      </c>
      <c r="B22" s="701">
        <f>屏東縣!B35</f>
        <v>224</v>
      </c>
      <c r="C22" s="701">
        <f>屏東縣!C35</f>
        <v>510</v>
      </c>
      <c r="D22" s="701">
        <f>屏東縣!D35</f>
        <v>734</v>
      </c>
      <c r="E22" s="916">
        <f>屏東縣!E35</f>
        <v>121</v>
      </c>
      <c r="F22" s="916">
        <f>屏東縣!F35</f>
        <v>230</v>
      </c>
      <c r="G22" s="916">
        <f>屏東縣!G35</f>
        <v>55</v>
      </c>
      <c r="H22" s="916">
        <f>屏東縣!H35</f>
        <v>139</v>
      </c>
      <c r="I22" s="916">
        <f>屏東縣!I35</f>
        <v>48</v>
      </c>
      <c r="J22" s="916">
        <f>屏東縣!J35</f>
        <v>141</v>
      </c>
      <c r="K22" s="702">
        <f>屏東縣!K35</f>
        <v>224</v>
      </c>
      <c r="L22" s="702">
        <f>屏東縣!L35</f>
        <v>510</v>
      </c>
      <c r="M22" s="702">
        <f>屏東縣!M35</f>
        <v>734</v>
      </c>
      <c r="N22" s="701">
        <f>屏東縣!N35</f>
        <v>121</v>
      </c>
      <c r="O22" s="701">
        <f>屏東縣!O35</f>
        <v>338</v>
      </c>
      <c r="P22" s="701">
        <f>屏東縣!P35</f>
        <v>459</v>
      </c>
      <c r="Q22" s="917">
        <f>屏東縣!Q35</f>
        <v>0.62534059945504084</v>
      </c>
      <c r="R22" s="916">
        <f>屏東縣!R35</f>
        <v>5</v>
      </c>
      <c r="S22" s="916">
        <f>屏東縣!S35</f>
        <v>21</v>
      </c>
      <c r="T22" s="702">
        <f>屏東縣!T35</f>
        <v>26</v>
      </c>
      <c r="U22" s="916">
        <f>屏東縣!U35</f>
        <v>17</v>
      </c>
      <c r="V22" s="916">
        <f>屏東縣!V35</f>
        <v>8</v>
      </c>
      <c r="W22" s="916">
        <f>屏東縣!W35</f>
        <v>1</v>
      </c>
      <c r="X22" s="702">
        <f>屏東縣!X35</f>
        <v>26</v>
      </c>
      <c r="Y22" s="916">
        <f>屏東縣!Y35</f>
        <v>2</v>
      </c>
      <c r="Z22" s="916">
        <f>屏東縣!Z35</f>
        <v>5</v>
      </c>
      <c r="AA22" s="916">
        <f>屏東縣!AA35</f>
        <v>5</v>
      </c>
      <c r="AB22" s="916">
        <f>屏東縣!AB35</f>
        <v>3</v>
      </c>
      <c r="AC22" s="916">
        <f>屏東縣!AC35</f>
        <v>11</v>
      </c>
      <c r="AD22" s="702">
        <f>屏東縣!AD35</f>
        <v>26</v>
      </c>
      <c r="AE22" s="916">
        <f>屏東縣!AE35</f>
        <v>1</v>
      </c>
      <c r="AF22" s="916">
        <f>屏東縣!AF35</f>
        <v>1</v>
      </c>
      <c r="AG22" s="916">
        <f>屏東縣!AG35</f>
        <v>7</v>
      </c>
      <c r="AH22" s="916">
        <f>屏東縣!AH35</f>
        <v>16</v>
      </c>
      <c r="AI22" s="916">
        <f>屏東縣!AI35</f>
        <v>1</v>
      </c>
      <c r="AJ22" s="702">
        <f>屏東縣!AJ35</f>
        <v>26</v>
      </c>
      <c r="AK22" s="918">
        <f>屏東縣!AK35</f>
        <v>3.5422343324250684E-2</v>
      </c>
    </row>
    <row r="23" spans="1:37">
      <c r="A23" s="446" t="s">
        <v>326</v>
      </c>
      <c r="B23" s="675">
        <f>宜蘭縣!B17</f>
        <v>49</v>
      </c>
      <c r="C23" s="676">
        <f>宜蘭縣!C17</f>
        <v>178</v>
      </c>
      <c r="D23" s="677">
        <f>宜蘭縣!D17</f>
        <v>227</v>
      </c>
      <c r="E23" s="762">
        <f>宜蘭縣!E17</f>
        <v>22</v>
      </c>
      <c r="F23" s="758">
        <f>宜蘭縣!F17</f>
        <v>81</v>
      </c>
      <c r="G23" s="758">
        <f>宜蘭縣!G17</f>
        <v>14</v>
      </c>
      <c r="H23" s="758">
        <f>宜蘭縣!H17</f>
        <v>61</v>
      </c>
      <c r="I23" s="758">
        <f>宜蘭縣!I17</f>
        <v>13</v>
      </c>
      <c r="J23" s="763">
        <f>宜蘭縣!J17</f>
        <v>36</v>
      </c>
      <c r="K23" s="680">
        <f>宜蘭縣!K17</f>
        <v>49</v>
      </c>
      <c r="L23" s="681">
        <f>宜蘭縣!L17</f>
        <v>178</v>
      </c>
      <c r="M23" s="682">
        <f>宜蘭縣!M17</f>
        <v>227</v>
      </c>
      <c r="N23" s="675">
        <f>宜蘭縣!N17</f>
        <v>26</v>
      </c>
      <c r="O23" s="676">
        <f>宜蘭縣!O17</f>
        <v>76</v>
      </c>
      <c r="P23" s="676">
        <f>宜蘭縣!P17</f>
        <v>102</v>
      </c>
      <c r="Q23" s="773">
        <f>宜蘭縣!Q17</f>
        <v>0.44933920704845814</v>
      </c>
      <c r="R23" s="762">
        <f>宜蘭縣!R17</f>
        <v>1</v>
      </c>
      <c r="S23" s="758">
        <f>宜蘭縣!S17</f>
        <v>18</v>
      </c>
      <c r="T23" s="683">
        <f>宜蘭縣!T17</f>
        <v>19</v>
      </c>
      <c r="U23" s="762">
        <f>宜蘭縣!U17</f>
        <v>4</v>
      </c>
      <c r="V23" s="758">
        <f>宜蘭縣!V17</f>
        <v>13</v>
      </c>
      <c r="W23" s="758">
        <f>宜蘭縣!W17</f>
        <v>2</v>
      </c>
      <c r="X23" s="683">
        <f>宜蘭縣!X17</f>
        <v>19</v>
      </c>
      <c r="Y23" s="762">
        <f>宜蘭縣!Y17</f>
        <v>0</v>
      </c>
      <c r="Z23" s="758">
        <f>宜蘭縣!Z17</f>
        <v>0</v>
      </c>
      <c r="AA23" s="758">
        <f>宜蘭縣!AA17</f>
        <v>11</v>
      </c>
      <c r="AB23" s="758">
        <f>宜蘭縣!AB17</f>
        <v>7</v>
      </c>
      <c r="AC23" s="758">
        <f>宜蘭縣!AC17</f>
        <v>1</v>
      </c>
      <c r="AD23" s="683">
        <f>宜蘭縣!AD17</f>
        <v>19</v>
      </c>
      <c r="AE23" s="762">
        <f>宜蘭縣!AE17</f>
        <v>3</v>
      </c>
      <c r="AF23" s="758">
        <f>宜蘭縣!AF17</f>
        <v>2</v>
      </c>
      <c r="AG23" s="758">
        <f>宜蘭縣!AG17</f>
        <v>8</v>
      </c>
      <c r="AH23" s="758">
        <f>宜蘭縣!AH17</f>
        <v>4</v>
      </c>
      <c r="AI23" s="758">
        <f>宜蘭縣!AI17</f>
        <v>2</v>
      </c>
      <c r="AJ23" s="683">
        <f>宜蘭縣!AJ17</f>
        <v>19</v>
      </c>
      <c r="AK23" s="783">
        <f>宜蘭縣!AK17</f>
        <v>8.3700440528634359E-2</v>
      </c>
    </row>
    <row r="24" spans="1:37">
      <c r="A24" s="446" t="s">
        <v>327</v>
      </c>
      <c r="B24" s="684">
        <f>花蓮縣!B16</f>
        <v>59</v>
      </c>
      <c r="C24" s="685">
        <f>花蓮縣!C16</f>
        <v>143</v>
      </c>
      <c r="D24" s="686">
        <f>花蓮縣!D16</f>
        <v>202</v>
      </c>
      <c r="E24" s="764">
        <f>花蓮縣!E16</f>
        <v>14</v>
      </c>
      <c r="F24" s="765">
        <f>花蓮縣!F16</f>
        <v>43</v>
      </c>
      <c r="G24" s="765">
        <f>花蓮縣!G16</f>
        <v>22</v>
      </c>
      <c r="H24" s="765">
        <f>花蓮縣!H16</f>
        <v>54</v>
      </c>
      <c r="I24" s="765">
        <f>花蓮縣!I16</f>
        <v>23</v>
      </c>
      <c r="J24" s="766">
        <f>花蓮縣!J16</f>
        <v>46</v>
      </c>
      <c r="K24" s="680">
        <f>花蓮縣!K16</f>
        <v>59</v>
      </c>
      <c r="L24" s="681">
        <f>花蓮縣!L16</f>
        <v>143</v>
      </c>
      <c r="M24" s="682">
        <f>花蓮縣!M16</f>
        <v>202</v>
      </c>
      <c r="N24" s="684">
        <f>花蓮縣!N16</f>
        <v>23</v>
      </c>
      <c r="O24" s="685">
        <f>花蓮縣!O16</f>
        <v>58</v>
      </c>
      <c r="P24" s="685">
        <f>花蓮縣!P16</f>
        <v>81</v>
      </c>
      <c r="Q24" s="774">
        <f>花蓮縣!Q16</f>
        <v>0.40099009900990101</v>
      </c>
      <c r="R24" s="764">
        <f>花蓮縣!R16</f>
        <v>19</v>
      </c>
      <c r="S24" s="765">
        <f>花蓮縣!S16</f>
        <v>32</v>
      </c>
      <c r="T24" s="682">
        <f>花蓮縣!T16</f>
        <v>51</v>
      </c>
      <c r="U24" s="687">
        <f>花蓮縣!U16</f>
        <v>13</v>
      </c>
      <c r="V24" s="688">
        <f>花蓮縣!V16</f>
        <v>26</v>
      </c>
      <c r="W24" s="688">
        <f>花蓮縣!W16</f>
        <v>12</v>
      </c>
      <c r="X24" s="682">
        <f>花蓮縣!X16</f>
        <v>51</v>
      </c>
      <c r="Y24" s="764">
        <f>花蓮縣!Y16</f>
        <v>8</v>
      </c>
      <c r="Z24" s="765">
        <f>花蓮縣!Z16</f>
        <v>10</v>
      </c>
      <c r="AA24" s="765">
        <f>花蓮縣!AA16</f>
        <v>20</v>
      </c>
      <c r="AB24" s="765">
        <f>花蓮縣!AB16</f>
        <v>12</v>
      </c>
      <c r="AC24" s="765">
        <f>花蓮縣!AC16</f>
        <v>1</v>
      </c>
      <c r="AD24" s="682">
        <f>花蓮縣!AD16</f>
        <v>51</v>
      </c>
      <c r="AE24" s="687">
        <f>花蓮縣!AE16</f>
        <v>17</v>
      </c>
      <c r="AF24" s="688">
        <f>花蓮縣!AF16</f>
        <v>13</v>
      </c>
      <c r="AG24" s="688">
        <f>花蓮縣!AG16</f>
        <v>9</v>
      </c>
      <c r="AH24" s="688">
        <f>花蓮縣!AH16</f>
        <v>11</v>
      </c>
      <c r="AI24" s="688">
        <f>花蓮縣!AI16</f>
        <v>1</v>
      </c>
      <c r="AJ24" s="682">
        <f>花蓮縣!AJ16</f>
        <v>51</v>
      </c>
      <c r="AK24" s="784">
        <f>花蓮縣!AK16</f>
        <v>0.25247524752475248</v>
      </c>
    </row>
    <row r="25" spans="1:37">
      <c r="A25" s="446" t="s">
        <v>328</v>
      </c>
      <c r="B25" s="690">
        <f>臺東縣!B19</f>
        <v>44</v>
      </c>
      <c r="C25" s="690">
        <f>臺東縣!C19</f>
        <v>135</v>
      </c>
      <c r="D25" s="690">
        <f>臺東縣!D19</f>
        <v>179</v>
      </c>
      <c r="E25" s="691">
        <f>臺東縣!E19</f>
        <v>19</v>
      </c>
      <c r="F25" s="691">
        <f>臺東縣!F19</f>
        <v>40</v>
      </c>
      <c r="G25" s="691">
        <f>臺東縣!G19</f>
        <v>8</v>
      </c>
      <c r="H25" s="691">
        <f>臺東縣!H19</f>
        <v>42</v>
      </c>
      <c r="I25" s="691">
        <f>臺東縣!I19</f>
        <v>17</v>
      </c>
      <c r="J25" s="691">
        <f>臺東縣!J19</f>
        <v>53</v>
      </c>
      <c r="K25" s="703">
        <f>臺東縣!K19</f>
        <v>44</v>
      </c>
      <c r="L25" s="703">
        <f>臺東縣!L19</f>
        <v>135</v>
      </c>
      <c r="M25" s="703">
        <f>臺東縣!M19</f>
        <v>179</v>
      </c>
      <c r="N25" s="690">
        <f>臺東縣!N19</f>
        <v>13</v>
      </c>
      <c r="O25" s="690">
        <f>臺東縣!O19</f>
        <v>47</v>
      </c>
      <c r="P25" s="690">
        <f>臺東縣!P19</f>
        <v>60</v>
      </c>
      <c r="Q25" s="778">
        <f>臺東縣!Q19</f>
        <v>0.33519553072625696</v>
      </c>
      <c r="R25" s="691">
        <f>臺東縣!R19</f>
        <v>8</v>
      </c>
      <c r="S25" s="691">
        <f>臺東縣!S19</f>
        <v>31</v>
      </c>
      <c r="T25" s="703">
        <f>臺東縣!T19</f>
        <v>39</v>
      </c>
      <c r="U25" s="691">
        <f>臺東縣!U19</f>
        <v>13</v>
      </c>
      <c r="V25" s="691">
        <f>臺東縣!V19</f>
        <v>16</v>
      </c>
      <c r="W25" s="691">
        <f>臺東縣!W19</f>
        <v>10</v>
      </c>
      <c r="X25" s="703">
        <f>臺東縣!X19</f>
        <v>39</v>
      </c>
      <c r="Y25" s="691">
        <f>臺東縣!Y19</f>
        <v>4</v>
      </c>
      <c r="Z25" s="691">
        <f>臺東縣!Z19</f>
        <v>8</v>
      </c>
      <c r="AA25" s="691">
        <f>臺東縣!AA19</f>
        <v>11</v>
      </c>
      <c r="AB25" s="691">
        <f>臺東縣!AB19</f>
        <v>4</v>
      </c>
      <c r="AC25" s="691">
        <f>臺東縣!AC19</f>
        <v>12</v>
      </c>
      <c r="AD25" s="703">
        <f>臺東縣!AD19</f>
        <v>39</v>
      </c>
      <c r="AE25" s="691">
        <f>臺東縣!AE19</f>
        <v>5</v>
      </c>
      <c r="AF25" s="691">
        <f>臺東縣!AF19</f>
        <v>15</v>
      </c>
      <c r="AG25" s="691">
        <f>臺東縣!AG19</f>
        <v>8</v>
      </c>
      <c r="AH25" s="691">
        <f>臺東縣!AH19</f>
        <v>11</v>
      </c>
      <c r="AI25" s="691">
        <f>臺東縣!AI19</f>
        <v>0</v>
      </c>
      <c r="AJ25" s="703">
        <f>臺東縣!AJ19</f>
        <v>39</v>
      </c>
      <c r="AK25" s="787">
        <f>臺東縣!AK19</f>
        <v>0.21787709497206703</v>
      </c>
    </row>
    <row r="26" spans="1:37">
      <c r="A26" s="446" t="s">
        <v>329</v>
      </c>
      <c r="B26" s="684">
        <f>澎湖縣!B11</f>
        <v>55</v>
      </c>
      <c r="C26" s="684">
        <f>澎湖縣!C11</f>
        <v>86</v>
      </c>
      <c r="D26" s="684">
        <f>澎湖縣!D11</f>
        <v>141</v>
      </c>
      <c r="E26" s="687">
        <f>澎湖縣!E11</f>
        <v>38</v>
      </c>
      <c r="F26" s="687">
        <f>澎湖縣!F11</f>
        <v>41</v>
      </c>
      <c r="G26" s="687">
        <f>澎湖縣!G11</f>
        <v>5</v>
      </c>
      <c r="H26" s="687">
        <f>澎湖縣!H11</f>
        <v>16</v>
      </c>
      <c r="I26" s="687">
        <f>澎湖縣!I11</f>
        <v>12</v>
      </c>
      <c r="J26" s="687">
        <f>澎湖縣!J11</f>
        <v>29</v>
      </c>
      <c r="K26" s="680">
        <f>澎湖縣!K11</f>
        <v>55</v>
      </c>
      <c r="L26" s="680">
        <f>澎湖縣!L11</f>
        <v>86</v>
      </c>
      <c r="M26" s="680">
        <f>澎湖縣!M11</f>
        <v>141</v>
      </c>
      <c r="N26" s="684">
        <f>澎湖縣!N11</f>
        <v>20</v>
      </c>
      <c r="O26" s="684">
        <f>澎湖縣!O11</f>
        <v>61</v>
      </c>
      <c r="P26" s="684">
        <f>澎湖縣!P11</f>
        <v>81</v>
      </c>
      <c r="Q26" s="775">
        <f>澎湖縣!Q11</f>
        <v>0.57446808510638303</v>
      </c>
      <c r="R26" s="687">
        <f>澎湖縣!R11</f>
        <v>1</v>
      </c>
      <c r="S26" s="687">
        <f>澎湖縣!S11</f>
        <v>6</v>
      </c>
      <c r="T26" s="680">
        <f>澎湖縣!T11</f>
        <v>7</v>
      </c>
      <c r="U26" s="687">
        <f>澎湖縣!U11</f>
        <v>1</v>
      </c>
      <c r="V26" s="687">
        <f>澎湖縣!V11</f>
        <v>4</v>
      </c>
      <c r="W26" s="687">
        <f>澎湖縣!W11</f>
        <v>2</v>
      </c>
      <c r="X26" s="680">
        <f>澎湖縣!X11</f>
        <v>7</v>
      </c>
      <c r="Y26" s="687">
        <f>澎湖縣!Y11</f>
        <v>2</v>
      </c>
      <c r="Z26" s="687">
        <f>澎湖縣!Z11</f>
        <v>0</v>
      </c>
      <c r="AA26" s="687">
        <f>澎湖縣!AA11</f>
        <v>1</v>
      </c>
      <c r="AB26" s="687">
        <f>澎湖縣!AB11</f>
        <v>3</v>
      </c>
      <c r="AC26" s="687">
        <f>澎湖縣!AC11</f>
        <v>1</v>
      </c>
      <c r="AD26" s="680">
        <f>澎湖縣!AD11</f>
        <v>7</v>
      </c>
      <c r="AE26" s="687">
        <f>澎湖縣!AE11</f>
        <v>0</v>
      </c>
      <c r="AF26" s="687">
        <f>澎湖縣!AF11</f>
        <v>0</v>
      </c>
      <c r="AG26" s="687">
        <f>澎湖縣!AG11</f>
        <v>1</v>
      </c>
      <c r="AH26" s="687">
        <f>澎湖縣!AH11</f>
        <v>6</v>
      </c>
      <c r="AI26" s="687">
        <f>澎湖縣!AI11</f>
        <v>0</v>
      </c>
      <c r="AJ26" s="680">
        <f>澎湖縣!AJ11</f>
        <v>7</v>
      </c>
      <c r="AK26" s="771">
        <f>澎湖縣!AK11</f>
        <v>4.9645390070921988E-2</v>
      </c>
    </row>
    <row r="27" spans="1:37">
      <c r="A27" s="448" t="s">
        <v>330</v>
      </c>
      <c r="B27" s="684">
        <f>金門縣!B12</f>
        <v>40</v>
      </c>
      <c r="C27" s="685">
        <f>金門縣!C12</f>
        <v>134</v>
      </c>
      <c r="D27" s="686">
        <f>金門縣!D12</f>
        <v>174</v>
      </c>
      <c r="E27" s="687">
        <f>金門縣!E12</f>
        <v>8</v>
      </c>
      <c r="F27" s="688">
        <f>金門縣!F12</f>
        <v>35</v>
      </c>
      <c r="G27" s="688">
        <f>金門縣!G12</f>
        <v>21</v>
      </c>
      <c r="H27" s="688">
        <f>金門縣!H12</f>
        <v>73</v>
      </c>
      <c r="I27" s="688">
        <f>金門縣!I12</f>
        <v>11</v>
      </c>
      <c r="J27" s="689">
        <f>金門縣!J12</f>
        <v>26</v>
      </c>
      <c r="K27" s="680">
        <f>金門縣!K12</f>
        <v>40</v>
      </c>
      <c r="L27" s="681">
        <f>金門縣!L12</f>
        <v>134</v>
      </c>
      <c r="M27" s="682">
        <f>金門縣!M12</f>
        <v>174</v>
      </c>
      <c r="N27" s="684">
        <f>金門縣!N12</f>
        <v>29</v>
      </c>
      <c r="O27" s="685">
        <f>金門縣!O12</f>
        <v>112</v>
      </c>
      <c r="P27" s="685">
        <f>金門縣!P12</f>
        <v>141</v>
      </c>
      <c r="Q27" s="774">
        <f>金門縣!Q12</f>
        <v>0.81034482758620685</v>
      </c>
      <c r="R27" s="687">
        <f>金門縣!R12</f>
        <v>0</v>
      </c>
      <c r="S27" s="688">
        <f>金門縣!S12</f>
        <v>0</v>
      </c>
      <c r="T27" s="682">
        <f>金門縣!T12</f>
        <v>0</v>
      </c>
      <c r="U27" s="687">
        <f>金門縣!U12</f>
        <v>0</v>
      </c>
      <c r="V27" s="688">
        <f>金門縣!V12</f>
        <v>0</v>
      </c>
      <c r="W27" s="688">
        <f>金門縣!W12</f>
        <v>0</v>
      </c>
      <c r="X27" s="682">
        <f>金門縣!X12</f>
        <v>0</v>
      </c>
      <c r="Y27" s="687">
        <f>金門縣!Y12</f>
        <v>0</v>
      </c>
      <c r="Z27" s="688">
        <f>金門縣!Z12</f>
        <v>0</v>
      </c>
      <c r="AA27" s="688">
        <f>金門縣!AA12</f>
        <v>0</v>
      </c>
      <c r="AB27" s="688">
        <f>金門縣!AB12</f>
        <v>0</v>
      </c>
      <c r="AC27" s="688">
        <f>金門縣!AC12</f>
        <v>0</v>
      </c>
      <c r="AD27" s="682">
        <f>金門縣!AD12</f>
        <v>0</v>
      </c>
      <c r="AE27" s="687">
        <f>金門縣!AE12</f>
        <v>0</v>
      </c>
      <c r="AF27" s="688">
        <f>金門縣!AF12</f>
        <v>0</v>
      </c>
      <c r="AG27" s="688">
        <f>金門縣!AG12</f>
        <v>0</v>
      </c>
      <c r="AH27" s="688">
        <f>金門縣!AH12</f>
        <v>0</v>
      </c>
      <c r="AI27" s="688">
        <f>金門縣!AI12</f>
        <v>0</v>
      </c>
      <c r="AJ27" s="682">
        <f>金門縣!AJ12</f>
        <v>0</v>
      </c>
      <c r="AK27" s="784">
        <f>金門縣!AK12</f>
        <v>0</v>
      </c>
    </row>
    <row r="28" spans="1:37" ht="16.8" thickBot="1">
      <c r="A28" s="449" t="s">
        <v>331</v>
      </c>
      <c r="B28" s="704">
        <v>0</v>
      </c>
      <c r="C28" s="705">
        <v>0</v>
      </c>
      <c r="D28" s="706">
        <v>0</v>
      </c>
      <c r="E28" s="707">
        <v>0</v>
      </c>
      <c r="F28" s="708">
        <v>0</v>
      </c>
      <c r="G28" s="708">
        <v>0</v>
      </c>
      <c r="H28" s="708">
        <v>0</v>
      </c>
      <c r="I28" s="708">
        <v>0</v>
      </c>
      <c r="J28" s="709">
        <v>0</v>
      </c>
      <c r="K28" s="710">
        <v>0</v>
      </c>
      <c r="L28" s="711">
        <v>0</v>
      </c>
      <c r="M28" s="712">
        <v>0</v>
      </c>
      <c r="N28" s="713">
        <v>0</v>
      </c>
      <c r="O28" s="714">
        <v>0</v>
      </c>
      <c r="P28" s="714">
        <v>0</v>
      </c>
      <c r="Q28" s="779">
        <v>0</v>
      </c>
      <c r="R28" s="707">
        <v>0</v>
      </c>
      <c r="S28" s="708">
        <v>0</v>
      </c>
      <c r="T28" s="715">
        <v>0</v>
      </c>
      <c r="U28" s="707">
        <v>0</v>
      </c>
      <c r="V28" s="708">
        <v>0</v>
      </c>
      <c r="W28" s="708">
        <v>0</v>
      </c>
      <c r="X28" s="715">
        <v>0</v>
      </c>
      <c r="Y28" s="716">
        <v>0</v>
      </c>
      <c r="Z28" s="717">
        <v>0</v>
      </c>
      <c r="AA28" s="717">
        <v>0</v>
      </c>
      <c r="AB28" s="717">
        <v>0</v>
      </c>
      <c r="AC28" s="717">
        <v>0</v>
      </c>
      <c r="AD28" s="715">
        <v>0</v>
      </c>
      <c r="AE28" s="716">
        <v>0</v>
      </c>
      <c r="AF28" s="717">
        <v>0</v>
      </c>
      <c r="AG28" s="717">
        <v>0</v>
      </c>
      <c r="AH28" s="717">
        <v>0</v>
      </c>
      <c r="AI28" s="717">
        <v>0</v>
      </c>
      <c r="AJ28" s="715">
        <v>0</v>
      </c>
      <c r="AK28" s="788">
        <v>0</v>
      </c>
    </row>
    <row r="29" spans="1:37" ht="16.8" thickBot="1">
      <c r="A29" s="450" t="s">
        <v>296</v>
      </c>
      <c r="B29" s="718">
        <f>SUM(B7:B28)</f>
        <v>2334</v>
      </c>
      <c r="C29" s="718">
        <f t="shared" ref="C29:P29" si="0">SUM(C7:C28)</f>
        <v>7236</v>
      </c>
      <c r="D29" s="718">
        <f t="shared" si="0"/>
        <v>9571</v>
      </c>
      <c r="E29" s="719">
        <f t="shared" si="0"/>
        <v>660</v>
      </c>
      <c r="F29" s="719">
        <f t="shared" si="0"/>
        <v>2358</v>
      </c>
      <c r="G29" s="719">
        <f t="shared" si="0"/>
        <v>862</v>
      </c>
      <c r="H29" s="719">
        <f t="shared" si="0"/>
        <v>2979</v>
      </c>
      <c r="I29" s="719">
        <f t="shared" si="0"/>
        <v>852</v>
      </c>
      <c r="J29" s="719">
        <f t="shared" si="0"/>
        <v>1899</v>
      </c>
      <c r="K29" s="720">
        <f t="shared" si="0"/>
        <v>2334</v>
      </c>
      <c r="L29" s="720">
        <f t="shared" si="0"/>
        <v>7236</v>
      </c>
      <c r="M29" s="720">
        <f t="shared" si="0"/>
        <v>9571</v>
      </c>
      <c r="N29" s="719">
        <f t="shared" si="0"/>
        <v>1274</v>
      </c>
      <c r="O29" s="719">
        <f t="shared" si="0"/>
        <v>4627</v>
      </c>
      <c r="P29" s="719">
        <f t="shared" si="0"/>
        <v>5896</v>
      </c>
      <c r="Q29" s="780">
        <f>SUM(P29/D29)</f>
        <v>0.61602758332462648</v>
      </c>
      <c r="R29" s="719">
        <f t="shared" ref="R29" si="1">SUM(R7:R28)</f>
        <v>207</v>
      </c>
      <c r="S29" s="719">
        <f>SUM(S7:S28)</f>
        <v>564</v>
      </c>
      <c r="T29" s="721">
        <f>SUM(T7:T28)</f>
        <v>771</v>
      </c>
      <c r="U29" s="719">
        <f t="shared" ref="U29:AJ29" si="2">SUM(U7:U28)</f>
        <v>222</v>
      </c>
      <c r="V29" s="719">
        <f>SUM(V7:V28)</f>
        <v>358</v>
      </c>
      <c r="W29" s="719">
        <f t="shared" si="2"/>
        <v>186</v>
      </c>
      <c r="X29" s="722">
        <f>SUM(X7:X28)</f>
        <v>766</v>
      </c>
      <c r="Y29" s="719">
        <f t="shared" si="2"/>
        <v>58</v>
      </c>
      <c r="Z29" s="719">
        <f t="shared" si="2"/>
        <v>75</v>
      </c>
      <c r="AA29" s="719">
        <f t="shared" si="2"/>
        <v>211</v>
      </c>
      <c r="AB29" s="719">
        <f t="shared" si="2"/>
        <v>309</v>
      </c>
      <c r="AC29" s="719">
        <f t="shared" si="2"/>
        <v>117</v>
      </c>
      <c r="AD29" s="723">
        <f t="shared" si="2"/>
        <v>770</v>
      </c>
      <c r="AE29" s="724">
        <f t="shared" si="2"/>
        <v>60</v>
      </c>
      <c r="AF29" s="719">
        <f t="shared" si="2"/>
        <v>117</v>
      </c>
      <c r="AG29" s="719">
        <f t="shared" si="2"/>
        <v>247</v>
      </c>
      <c r="AH29" s="719">
        <f t="shared" si="2"/>
        <v>295</v>
      </c>
      <c r="AI29" s="719">
        <f t="shared" si="2"/>
        <v>53</v>
      </c>
      <c r="AJ29" s="725">
        <f t="shared" si="2"/>
        <v>772</v>
      </c>
      <c r="AK29" s="789">
        <f>SUM(AJ29/D29)</f>
        <v>8.0660328074391385E-2</v>
      </c>
    </row>
  </sheetData>
  <mergeCells count="52">
    <mergeCell ref="AG5:AG6"/>
    <mergeCell ref="AH5:AH6"/>
    <mergeCell ref="AI5:AI6"/>
    <mergeCell ref="AJ5:AJ6"/>
    <mergeCell ref="AA5:AA6"/>
    <mergeCell ref="AB5:AB6"/>
    <mergeCell ref="AC5:AC6"/>
    <mergeCell ref="AD5:AD6"/>
    <mergeCell ref="AF5:AF6"/>
    <mergeCell ref="U3:X4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M3:M6"/>
    <mergeCell ref="H5:H6"/>
    <mergeCell ref="I5:I6"/>
    <mergeCell ref="J5:J6"/>
    <mergeCell ref="S5:S6"/>
    <mergeCell ref="R3:T4"/>
    <mergeCell ref="E3:F3"/>
    <mergeCell ref="G3:H4"/>
    <mergeCell ref="I3:J3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4:F4"/>
    <mergeCell ref="I4:J4"/>
    <mergeCell ref="E5:E6"/>
    <mergeCell ref="F5:F6"/>
    <mergeCell ref="G5:G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"/>
  <sheetViews>
    <sheetView view="pageBreakPreview" topLeftCell="G1" zoomScale="60" zoomScaleNormal="90" workbookViewId="0">
      <selection activeCell="AA22" sqref="AA22"/>
    </sheetView>
  </sheetViews>
  <sheetFormatPr defaultColWidth="8.88671875" defaultRowHeight="19.8"/>
  <cols>
    <col min="1" max="1" width="27.21875" style="572" bestFit="1" customWidth="1"/>
    <col min="2" max="256" width="8.88671875" style="572"/>
    <col min="257" max="257" width="27.21875" style="572" bestFit="1" customWidth="1"/>
    <col min="258" max="512" width="8.88671875" style="572"/>
    <col min="513" max="513" width="27.21875" style="572" bestFit="1" customWidth="1"/>
    <col min="514" max="768" width="8.88671875" style="572"/>
    <col min="769" max="769" width="27.21875" style="572" bestFit="1" customWidth="1"/>
    <col min="770" max="1024" width="8.88671875" style="572"/>
    <col min="1025" max="1025" width="27.21875" style="572" bestFit="1" customWidth="1"/>
    <col min="1026" max="1280" width="8.88671875" style="572"/>
    <col min="1281" max="1281" width="27.21875" style="572" bestFit="1" customWidth="1"/>
    <col min="1282" max="1536" width="8.88671875" style="572"/>
    <col min="1537" max="1537" width="27.21875" style="572" bestFit="1" customWidth="1"/>
    <col min="1538" max="1792" width="8.88671875" style="572"/>
    <col min="1793" max="1793" width="27.21875" style="572" bestFit="1" customWidth="1"/>
    <col min="1794" max="2048" width="8.88671875" style="572"/>
    <col min="2049" max="2049" width="27.21875" style="572" bestFit="1" customWidth="1"/>
    <col min="2050" max="2304" width="8.88671875" style="572"/>
    <col min="2305" max="2305" width="27.21875" style="572" bestFit="1" customWidth="1"/>
    <col min="2306" max="2560" width="8.88671875" style="572"/>
    <col min="2561" max="2561" width="27.21875" style="572" bestFit="1" customWidth="1"/>
    <col min="2562" max="2816" width="8.88671875" style="572"/>
    <col min="2817" max="2817" width="27.21875" style="572" bestFit="1" customWidth="1"/>
    <col min="2818" max="3072" width="8.88671875" style="572"/>
    <col min="3073" max="3073" width="27.21875" style="572" bestFit="1" customWidth="1"/>
    <col min="3074" max="3328" width="8.88671875" style="572"/>
    <col min="3329" max="3329" width="27.21875" style="572" bestFit="1" customWidth="1"/>
    <col min="3330" max="3584" width="8.88671875" style="572"/>
    <col min="3585" max="3585" width="27.21875" style="572" bestFit="1" customWidth="1"/>
    <col min="3586" max="3840" width="8.88671875" style="572"/>
    <col min="3841" max="3841" width="27.21875" style="572" bestFit="1" customWidth="1"/>
    <col min="3842" max="4096" width="8.88671875" style="572"/>
    <col min="4097" max="4097" width="27.21875" style="572" bestFit="1" customWidth="1"/>
    <col min="4098" max="4352" width="8.88671875" style="572"/>
    <col min="4353" max="4353" width="27.21875" style="572" bestFit="1" customWidth="1"/>
    <col min="4354" max="4608" width="8.88671875" style="572"/>
    <col min="4609" max="4609" width="27.21875" style="572" bestFit="1" customWidth="1"/>
    <col min="4610" max="4864" width="8.88671875" style="572"/>
    <col min="4865" max="4865" width="27.21875" style="572" bestFit="1" customWidth="1"/>
    <col min="4866" max="5120" width="8.88671875" style="572"/>
    <col min="5121" max="5121" width="27.21875" style="572" bestFit="1" customWidth="1"/>
    <col min="5122" max="5376" width="8.88671875" style="572"/>
    <col min="5377" max="5377" width="27.21875" style="572" bestFit="1" customWidth="1"/>
    <col min="5378" max="5632" width="8.88671875" style="572"/>
    <col min="5633" max="5633" width="27.21875" style="572" bestFit="1" customWidth="1"/>
    <col min="5634" max="5888" width="8.88671875" style="572"/>
    <col min="5889" max="5889" width="27.21875" style="572" bestFit="1" customWidth="1"/>
    <col min="5890" max="6144" width="8.88671875" style="572"/>
    <col min="6145" max="6145" width="27.21875" style="572" bestFit="1" customWidth="1"/>
    <col min="6146" max="6400" width="8.88671875" style="572"/>
    <col min="6401" max="6401" width="27.21875" style="572" bestFit="1" customWidth="1"/>
    <col min="6402" max="6656" width="8.88671875" style="572"/>
    <col min="6657" max="6657" width="27.21875" style="572" bestFit="1" customWidth="1"/>
    <col min="6658" max="6912" width="8.88671875" style="572"/>
    <col min="6913" max="6913" width="27.21875" style="572" bestFit="1" customWidth="1"/>
    <col min="6914" max="7168" width="8.88671875" style="572"/>
    <col min="7169" max="7169" width="27.21875" style="572" bestFit="1" customWidth="1"/>
    <col min="7170" max="7424" width="8.88671875" style="572"/>
    <col min="7425" max="7425" width="27.21875" style="572" bestFit="1" customWidth="1"/>
    <col min="7426" max="7680" width="8.88671875" style="572"/>
    <col min="7681" max="7681" width="27.21875" style="572" bestFit="1" customWidth="1"/>
    <col min="7682" max="7936" width="8.88671875" style="572"/>
    <col min="7937" max="7937" width="27.21875" style="572" bestFit="1" customWidth="1"/>
    <col min="7938" max="8192" width="8.88671875" style="572"/>
    <col min="8193" max="8193" width="27.21875" style="572" bestFit="1" customWidth="1"/>
    <col min="8194" max="8448" width="8.88671875" style="572"/>
    <col min="8449" max="8449" width="27.21875" style="572" bestFit="1" customWidth="1"/>
    <col min="8450" max="8704" width="8.88671875" style="572"/>
    <col min="8705" max="8705" width="27.21875" style="572" bestFit="1" customWidth="1"/>
    <col min="8706" max="8960" width="8.88671875" style="572"/>
    <col min="8961" max="8961" width="27.21875" style="572" bestFit="1" customWidth="1"/>
    <col min="8962" max="9216" width="8.88671875" style="572"/>
    <col min="9217" max="9217" width="27.21875" style="572" bestFit="1" customWidth="1"/>
    <col min="9218" max="9472" width="8.88671875" style="572"/>
    <col min="9473" max="9473" width="27.21875" style="572" bestFit="1" customWidth="1"/>
    <col min="9474" max="9728" width="8.88671875" style="572"/>
    <col min="9729" max="9729" width="27.21875" style="572" bestFit="1" customWidth="1"/>
    <col min="9730" max="9984" width="8.88671875" style="572"/>
    <col min="9985" max="9985" width="27.21875" style="572" bestFit="1" customWidth="1"/>
    <col min="9986" max="10240" width="8.88671875" style="572"/>
    <col min="10241" max="10241" width="27.21875" style="572" bestFit="1" customWidth="1"/>
    <col min="10242" max="10496" width="8.88671875" style="572"/>
    <col min="10497" max="10497" width="27.21875" style="572" bestFit="1" customWidth="1"/>
    <col min="10498" max="10752" width="8.88671875" style="572"/>
    <col min="10753" max="10753" width="27.21875" style="572" bestFit="1" customWidth="1"/>
    <col min="10754" max="11008" width="8.88671875" style="572"/>
    <col min="11009" max="11009" width="27.21875" style="572" bestFit="1" customWidth="1"/>
    <col min="11010" max="11264" width="8.88671875" style="572"/>
    <col min="11265" max="11265" width="27.21875" style="572" bestFit="1" customWidth="1"/>
    <col min="11266" max="11520" width="8.88671875" style="572"/>
    <col min="11521" max="11521" width="27.21875" style="572" bestFit="1" customWidth="1"/>
    <col min="11522" max="11776" width="8.88671875" style="572"/>
    <col min="11777" max="11777" width="27.21875" style="572" bestFit="1" customWidth="1"/>
    <col min="11778" max="12032" width="8.88671875" style="572"/>
    <col min="12033" max="12033" width="27.21875" style="572" bestFit="1" customWidth="1"/>
    <col min="12034" max="12288" width="8.88671875" style="572"/>
    <col min="12289" max="12289" width="27.21875" style="572" bestFit="1" customWidth="1"/>
    <col min="12290" max="12544" width="8.88671875" style="572"/>
    <col min="12545" max="12545" width="27.21875" style="572" bestFit="1" customWidth="1"/>
    <col min="12546" max="12800" width="8.88671875" style="572"/>
    <col min="12801" max="12801" width="27.21875" style="572" bestFit="1" customWidth="1"/>
    <col min="12802" max="13056" width="8.88671875" style="572"/>
    <col min="13057" max="13057" width="27.21875" style="572" bestFit="1" customWidth="1"/>
    <col min="13058" max="13312" width="8.88671875" style="572"/>
    <col min="13313" max="13313" width="27.21875" style="572" bestFit="1" customWidth="1"/>
    <col min="13314" max="13568" width="8.88671875" style="572"/>
    <col min="13569" max="13569" width="27.21875" style="572" bestFit="1" customWidth="1"/>
    <col min="13570" max="13824" width="8.88671875" style="572"/>
    <col min="13825" max="13825" width="27.21875" style="572" bestFit="1" customWidth="1"/>
    <col min="13826" max="14080" width="8.88671875" style="572"/>
    <col min="14081" max="14081" width="27.21875" style="572" bestFit="1" customWidth="1"/>
    <col min="14082" max="14336" width="8.88671875" style="572"/>
    <col min="14337" max="14337" width="27.21875" style="572" bestFit="1" customWidth="1"/>
    <col min="14338" max="14592" width="8.88671875" style="572"/>
    <col min="14593" max="14593" width="27.21875" style="572" bestFit="1" customWidth="1"/>
    <col min="14594" max="14848" width="8.88671875" style="572"/>
    <col min="14849" max="14849" width="27.21875" style="572" bestFit="1" customWidth="1"/>
    <col min="14850" max="15104" width="8.88671875" style="572"/>
    <col min="15105" max="15105" width="27.21875" style="572" bestFit="1" customWidth="1"/>
    <col min="15106" max="15360" width="8.88671875" style="572"/>
    <col min="15361" max="15361" width="27.21875" style="572" bestFit="1" customWidth="1"/>
    <col min="15362" max="15616" width="8.88671875" style="572"/>
    <col min="15617" max="15617" width="27.21875" style="572" bestFit="1" customWidth="1"/>
    <col min="15618" max="15872" width="8.88671875" style="572"/>
    <col min="15873" max="15873" width="27.21875" style="572" bestFit="1" customWidth="1"/>
    <col min="15874" max="16128" width="8.88671875" style="572"/>
    <col min="16129" max="16129" width="27.21875" style="572" bestFit="1" customWidth="1"/>
    <col min="16130" max="16384" width="8.88671875" style="572"/>
  </cols>
  <sheetData>
    <row r="1" spans="1:37" ht="76.95" customHeight="1" thickBot="1">
      <c r="A1" s="1319" t="s">
        <v>677</v>
      </c>
      <c r="B1" s="1320"/>
      <c r="C1" s="1320"/>
      <c r="D1" s="1320"/>
      <c r="E1" s="1320"/>
      <c r="F1" s="1320"/>
      <c r="G1" s="1320"/>
      <c r="H1" s="1320"/>
      <c r="I1" s="1320"/>
      <c r="J1" s="1320"/>
      <c r="K1" s="1320"/>
      <c r="L1" s="1320"/>
      <c r="M1" s="1320"/>
      <c r="N1" s="1320"/>
      <c r="O1" s="1320"/>
      <c r="P1" s="1320"/>
      <c r="Q1" s="1320"/>
      <c r="R1" s="1320"/>
      <c r="S1" s="1320"/>
      <c r="T1" s="1320"/>
      <c r="U1" s="1320"/>
      <c r="V1" s="1320"/>
      <c r="W1" s="1320"/>
      <c r="X1" s="1320"/>
      <c r="Y1" s="1320"/>
      <c r="Z1" s="1320"/>
      <c r="AA1" s="1320"/>
      <c r="AB1" s="1320"/>
      <c r="AC1" s="1320"/>
      <c r="AD1" s="1320"/>
      <c r="AE1" s="1320"/>
      <c r="AF1" s="1320"/>
      <c r="AG1" s="1320"/>
      <c r="AH1" s="1320"/>
      <c r="AI1" s="1320"/>
      <c r="AJ1" s="1320"/>
      <c r="AK1" s="1320"/>
    </row>
    <row r="2" spans="1:37" ht="42" customHeight="1" thickBot="1">
      <c r="A2" s="1321" t="s">
        <v>40</v>
      </c>
      <c r="B2" s="1324" t="s">
        <v>41</v>
      </c>
      <c r="C2" s="1325"/>
      <c r="D2" s="1326"/>
      <c r="E2" s="1327" t="s">
        <v>0</v>
      </c>
      <c r="F2" s="1328"/>
      <c r="G2" s="1328"/>
      <c r="H2" s="1328"/>
      <c r="I2" s="1328"/>
      <c r="J2" s="1329"/>
      <c r="K2" s="1315" t="s">
        <v>42</v>
      </c>
      <c r="L2" s="1318"/>
      <c r="M2" s="1297"/>
      <c r="N2" s="1330" t="s">
        <v>1</v>
      </c>
      <c r="O2" s="1330"/>
      <c r="P2" s="1330"/>
      <c r="Q2" s="1331"/>
      <c r="R2" s="1334" t="s">
        <v>43</v>
      </c>
      <c r="S2" s="1335"/>
      <c r="T2" s="1336"/>
      <c r="U2" s="1337"/>
      <c r="V2" s="1337"/>
      <c r="W2" s="1337"/>
      <c r="X2" s="1337"/>
      <c r="Y2" s="1336"/>
      <c r="Z2" s="1336"/>
      <c r="AA2" s="1336"/>
      <c r="AB2" s="1336"/>
      <c r="AC2" s="1336"/>
      <c r="AD2" s="1336"/>
      <c r="AE2" s="1336"/>
      <c r="AF2" s="1336"/>
      <c r="AG2" s="1336"/>
      <c r="AH2" s="1336"/>
      <c r="AI2" s="1336"/>
      <c r="AJ2" s="1336"/>
      <c r="AK2" s="1338"/>
    </row>
    <row r="3" spans="1:37" ht="21" thickTop="1" thickBot="1">
      <c r="A3" s="1322"/>
      <c r="B3" s="1339" t="s">
        <v>3</v>
      </c>
      <c r="C3" s="1342" t="s">
        <v>4</v>
      </c>
      <c r="D3" s="1345" t="s">
        <v>5</v>
      </c>
      <c r="E3" s="1306" t="s">
        <v>44</v>
      </c>
      <c r="F3" s="1307"/>
      <c r="G3" s="1310" t="s">
        <v>45</v>
      </c>
      <c r="H3" s="1310"/>
      <c r="I3" s="1311" t="s">
        <v>46</v>
      </c>
      <c r="J3" s="1312"/>
      <c r="K3" s="1315" t="s">
        <v>3</v>
      </c>
      <c r="L3" s="1317" t="s">
        <v>4</v>
      </c>
      <c r="M3" s="1296" t="s">
        <v>5</v>
      </c>
      <c r="N3" s="1332"/>
      <c r="O3" s="1332"/>
      <c r="P3" s="1332"/>
      <c r="Q3" s="1332"/>
      <c r="R3" s="1271" t="s">
        <v>47</v>
      </c>
      <c r="S3" s="1301"/>
      <c r="T3" s="1278"/>
      <c r="U3" s="1303" t="s">
        <v>48</v>
      </c>
      <c r="V3" s="1304"/>
      <c r="W3" s="1304"/>
      <c r="X3" s="1305"/>
      <c r="Y3" s="1271" t="s">
        <v>49</v>
      </c>
      <c r="Z3" s="1272"/>
      <c r="AA3" s="1272"/>
      <c r="AB3" s="1272"/>
      <c r="AC3" s="1272"/>
      <c r="AD3" s="1273"/>
      <c r="AE3" s="1277" t="s">
        <v>50</v>
      </c>
      <c r="AF3" s="1272"/>
      <c r="AG3" s="1272"/>
      <c r="AH3" s="1272"/>
      <c r="AI3" s="1272"/>
      <c r="AJ3" s="1278"/>
      <c r="AK3" s="1288" t="s">
        <v>51</v>
      </c>
    </row>
    <row r="4" spans="1:37" ht="20.399999999999999" thickBot="1">
      <c r="A4" s="1322"/>
      <c r="B4" s="1340"/>
      <c r="C4" s="1343"/>
      <c r="D4" s="1346"/>
      <c r="E4" s="1308"/>
      <c r="F4" s="1309"/>
      <c r="G4" s="1310"/>
      <c r="H4" s="1310"/>
      <c r="I4" s="1313"/>
      <c r="J4" s="1314"/>
      <c r="K4" s="1316"/>
      <c r="L4" s="1318"/>
      <c r="M4" s="1297"/>
      <c r="N4" s="1333"/>
      <c r="O4" s="1333"/>
      <c r="P4" s="1333"/>
      <c r="Q4" s="1332"/>
      <c r="R4" s="1274"/>
      <c r="S4" s="1275"/>
      <c r="T4" s="1302"/>
      <c r="U4" s="1274"/>
      <c r="V4" s="1275"/>
      <c r="W4" s="1275"/>
      <c r="X4" s="1302"/>
      <c r="Y4" s="1274"/>
      <c r="Z4" s="1275"/>
      <c r="AA4" s="1275"/>
      <c r="AB4" s="1275"/>
      <c r="AC4" s="1275"/>
      <c r="AD4" s="1276"/>
      <c r="AE4" s="1279"/>
      <c r="AF4" s="1280"/>
      <c r="AG4" s="1280"/>
      <c r="AH4" s="1280"/>
      <c r="AI4" s="1280"/>
      <c r="AJ4" s="1281"/>
      <c r="AK4" s="1348"/>
    </row>
    <row r="5" spans="1:37" ht="21" thickTop="1" thickBot="1">
      <c r="A5" s="1322"/>
      <c r="B5" s="1340"/>
      <c r="C5" s="1343"/>
      <c r="D5" s="1346"/>
      <c r="E5" s="1351" t="s">
        <v>3</v>
      </c>
      <c r="F5" s="1352" t="s">
        <v>4</v>
      </c>
      <c r="G5" s="1352" t="s">
        <v>3</v>
      </c>
      <c r="H5" s="1352" t="s">
        <v>4</v>
      </c>
      <c r="I5" s="1352" t="s">
        <v>3</v>
      </c>
      <c r="J5" s="1298" t="s">
        <v>4</v>
      </c>
      <c r="K5" s="1316"/>
      <c r="L5" s="1318"/>
      <c r="M5" s="1297"/>
      <c r="N5" s="1282" t="s">
        <v>3</v>
      </c>
      <c r="O5" s="1284" t="s">
        <v>4</v>
      </c>
      <c r="P5" s="1284" t="s">
        <v>5</v>
      </c>
      <c r="Q5" s="1286" t="s">
        <v>52</v>
      </c>
      <c r="R5" s="1288" t="s">
        <v>3</v>
      </c>
      <c r="S5" s="1299" t="s">
        <v>4</v>
      </c>
      <c r="T5" s="1269" t="s">
        <v>53</v>
      </c>
      <c r="U5" s="1288" t="s">
        <v>44</v>
      </c>
      <c r="V5" s="1267" t="s">
        <v>55</v>
      </c>
      <c r="W5" s="1267" t="s">
        <v>56</v>
      </c>
      <c r="X5" s="1269" t="s">
        <v>53</v>
      </c>
      <c r="Y5" s="1288" t="s">
        <v>57</v>
      </c>
      <c r="Z5" s="1267" t="s">
        <v>58</v>
      </c>
      <c r="AA5" s="1267" t="s">
        <v>59</v>
      </c>
      <c r="AB5" s="1267" t="s">
        <v>60</v>
      </c>
      <c r="AC5" s="1267" t="s">
        <v>61</v>
      </c>
      <c r="AD5" s="1269" t="s">
        <v>5</v>
      </c>
      <c r="AE5" s="1290" t="s">
        <v>62</v>
      </c>
      <c r="AF5" s="1261" t="s">
        <v>63</v>
      </c>
      <c r="AG5" s="1261" t="s">
        <v>64</v>
      </c>
      <c r="AH5" s="1261" t="s">
        <v>65</v>
      </c>
      <c r="AI5" s="1263" t="s">
        <v>66</v>
      </c>
      <c r="AJ5" s="1265" t="s">
        <v>53</v>
      </c>
      <c r="AK5" s="1349"/>
    </row>
    <row r="6" spans="1:37" ht="62.4" customHeight="1" thickBot="1">
      <c r="A6" s="1323"/>
      <c r="B6" s="1341"/>
      <c r="C6" s="1344"/>
      <c r="D6" s="1347"/>
      <c r="E6" s="1351"/>
      <c r="F6" s="1352"/>
      <c r="G6" s="1352"/>
      <c r="H6" s="1352"/>
      <c r="I6" s="1352"/>
      <c r="J6" s="1298"/>
      <c r="K6" s="1316"/>
      <c r="L6" s="1318"/>
      <c r="M6" s="1297"/>
      <c r="N6" s="1283"/>
      <c r="O6" s="1285"/>
      <c r="P6" s="1285"/>
      <c r="Q6" s="1287"/>
      <c r="R6" s="1289"/>
      <c r="S6" s="1300"/>
      <c r="T6" s="1292"/>
      <c r="U6" s="1293"/>
      <c r="V6" s="1268"/>
      <c r="W6" s="1268"/>
      <c r="X6" s="1294"/>
      <c r="Y6" s="1295"/>
      <c r="Z6" s="1268"/>
      <c r="AA6" s="1268"/>
      <c r="AB6" s="1268"/>
      <c r="AC6" s="1268"/>
      <c r="AD6" s="1270"/>
      <c r="AE6" s="1291"/>
      <c r="AF6" s="1262"/>
      <c r="AG6" s="1262"/>
      <c r="AH6" s="1262"/>
      <c r="AI6" s="1264"/>
      <c r="AJ6" s="1266"/>
      <c r="AK6" s="1350"/>
    </row>
    <row r="7" spans="1:37" ht="20.399999999999999" thickBot="1">
      <c r="A7" s="573" t="s">
        <v>678</v>
      </c>
      <c r="B7" s="633">
        <f>SUM(E7)+G7+I7</f>
        <v>7</v>
      </c>
      <c r="C7" s="634">
        <f>SUM(F7)+H7+J7</f>
        <v>43</v>
      </c>
      <c r="D7" s="635">
        <f>SUM(B7:C7)</f>
        <v>50</v>
      </c>
      <c r="E7" s="875">
        <v>5</v>
      </c>
      <c r="F7" s="876">
        <v>11</v>
      </c>
      <c r="G7" s="876">
        <v>1</v>
      </c>
      <c r="H7" s="876">
        <v>4</v>
      </c>
      <c r="I7" s="876">
        <v>1</v>
      </c>
      <c r="J7" s="877">
        <v>28</v>
      </c>
      <c r="K7" s="577">
        <f>SUM(E7)+G7+I7</f>
        <v>7</v>
      </c>
      <c r="L7" s="578">
        <f>SUM(F7)+H7+J7</f>
        <v>43</v>
      </c>
      <c r="M7" s="579">
        <f>L7+K7</f>
        <v>50</v>
      </c>
      <c r="N7" s="580">
        <v>4</v>
      </c>
      <c r="O7" s="575">
        <v>33</v>
      </c>
      <c r="P7" s="575">
        <f>SUM(N7:O7)</f>
        <v>37</v>
      </c>
      <c r="Q7" s="581">
        <f t="shared" ref="Q7:Q17" si="0">P7/D7</f>
        <v>0.74</v>
      </c>
      <c r="R7" s="582">
        <v>0</v>
      </c>
      <c r="S7" s="583">
        <v>1</v>
      </c>
      <c r="T7" s="584">
        <f>SUM(R7:S7)</f>
        <v>1</v>
      </c>
      <c r="U7" s="869">
        <v>0</v>
      </c>
      <c r="V7" s="870">
        <v>1</v>
      </c>
      <c r="W7" s="870">
        <v>0</v>
      </c>
      <c r="X7" s="579">
        <f>SUM(U7:W7)</f>
        <v>1</v>
      </c>
      <c r="Y7" s="873">
        <v>0</v>
      </c>
      <c r="Z7" s="870">
        <v>1</v>
      </c>
      <c r="AA7" s="870">
        <v>0</v>
      </c>
      <c r="AB7" s="870">
        <v>0</v>
      </c>
      <c r="AC7" s="870">
        <v>0</v>
      </c>
      <c r="AD7" s="579">
        <f>SUM(Y7:AC7)</f>
        <v>1</v>
      </c>
      <c r="AE7" s="585">
        <v>0</v>
      </c>
      <c r="AF7" s="586">
        <v>0</v>
      </c>
      <c r="AG7" s="586">
        <v>0</v>
      </c>
      <c r="AH7" s="586">
        <v>0</v>
      </c>
      <c r="AI7" s="587">
        <v>1</v>
      </c>
      <c r="AJ7" s="588">
        <f>SUM(AE7:AI7)</f>
        <v>1</v>
      </c>
      <c r="AK7" s="589">
        <f t="shared" ref="AK7:AK17" si="1">AJ7/D7</f>
        <v>0.02</v>
      </c>
    </row>
    <row r="8" spans="1:37" ht="20.399999999999999" thickBot="1">
      <c r="A8" s="573" t="s">
        <v>679</v>
      </c>
      <c r="B8" s="574">
        <v>1</v>
      </c>
      <c r="C8" s="575">
        <v>16</v>
      </c>
      <c r="D8" s="576">
        <v>17</v>
      </c>
      <c r="E8" s="875">
        <v>0</v>
      </c>
      <c r="F8" s="876">
        <v>8</v>
      </c>
      <c r="G8" s="876">
        <v>1</v>
      </c>
      <c r="H8" s="876">
        <v>0</v>
      </c>
      <c r="I8" s="876">
        <v>0</v>
      </c>
      <c r="J8" s="877">
        <v>8</v>
      </c>
      <c r="K8" s="577">
        <v>1</v>
      </c>
      <c r="L8" s="578">
        <v>16</v>
      </c>
      <c r="M8" s="579">
        <v>17</v>
      </c>
      <c r="N8" s="580">
        <v>1</v>
      </c>
      <c r="O8" s="575">
        <v>6</v>
      </c>
      <c r="P8" s="575">
        <v>7</v>
      </c>
      <c r="Q8" s="581">
        <f t="shared" si="0"/>
        <v>0.41176470588235292</v>
      </c>
      <c r="R8" s="865">
        <v>0</v>
      </c>
      <c r="S8" s="866">
        <v>0</v>
      </c>
      <c r="T8" s="584">
        <v>0</v>
      </c>
      <c r="U8" s="869">
        <v>0</v>
      </c>
      <c r="V8" s="870">
        <v>0</v>
      </c>
      <c r="W8" s="870">
        <v>0</v>
      </c>
      <c r="X8" s="579">
        <v>0</v>
      </c>
      <c r="Y8" s="873">
        <v>0</v>
      </c>
      <c r="Z8" s="870">
        <v>0</v>
      </c>
      <c r="AA8" s="870">
        <v>0</v>
      </c>
      <c r="AB8" s="870">
        <v>0</v>
      </c>
      <c r="AC8" s="870">
        <v>0</v>
      </c>
      <c r="AD8" s="579">
        <v>0</v>
      </c>
      <c r="AE8" s="585">
        <v>0</v>
      </c>
      <c r="AF8" s="586">
        <v>0</v>
      </c>
      <c r="AG8" s="586">
        <v>0</v>
      </c>
      <c r="AH8" s="586">
        <v>0</v>
      </c>
      <c r="AI8" s="587">
        <v>0</v>
      </c>
      <c r="AJ8" s="588">
        <v>0</v>
      </c>
      <c r="AK8" s="589">
        <f t="shared" si="1"/>
        <v>0</v>
      </c>
    </row>
    <row r="9" spans="1:37" ht="20.399999999999999" thickBot="1">
      <c r="A9" s="573" t="s">
        <v>680</v>
      </c>
      <c r="B9" s="574">
        <v>10</v>
      </c>
      <c r="C9" s="575">
        <v>25</v>
      </c>
      <c r="D9" s="576">
        <v>35</v>
      </c>
      <c r="E9" s="875">
        <v>2</v>
      </c>
      <c r="F9" s="876">
        <v>8</v>
      </c>
      <c r="G9" s="876">
        <v>3</v>
      </c>
      <c r="H9" s="876">
        <v>12</v>
      </c>
      <c r="I9" s="876">
        <v>5</v>
      </c>
      <c r="J9" s="877">
        <v>5</v>
      </c>
      <c r="K9" s="577">
        <v>10</v>
      </c>
      <c r="L9" s="578">
        <v>25</v>
      </c>
      <c r="M9" s="579">
        <v>35</v>
      </c>
      <c r="N9" s="580">
        <v>4</v>
      </c>
      <c r="O9" s="575">
        <v>10</v>
      </c>
      <c r="P9" s="575">
        <v>14</v>
      </c>
      <c r="Q9" s="581">
        <f t="shared" si="0"/>
        <v>0.4</v>
      </c>
      <c r="R9" s="865">
        <v>2</v>
      </c>
      <c r="S9" s="866">
        <v>4</v>
      </c>
      <c r="T9" s="584">
        <v>6</v>
      </c>
      <c r="U9" s="869">
        <v>2</v>
      </c>
      <c r="V9" s="870">
        <v>4</v>
      </c>
      <c r="W9" s="870">
        <v>0</v>
      </c>
      <c r="X9" s="579">
        <v>6</v>
      </c>
      <c r="Y9" s="873">
        <v>0</v>
      </c>
      <c r="Z9" s="870">
        <v>0</v>
      </c>
      <c r="AA9" s="870">
        <v>2</v>
      </c>
      <c r="AB9" s="870">
        <v>3</v>
      </c>
      <c r="AC9" s="870">
        <v>1</v>
      </c>
      <c r="AD9" s="579">
        <v>6</v>
      </c>
      <c r="AE9" s="585">
        <v>0</v>
      </c>
      <c r="AF9" s="586">
        <v>0</v>
      </c>
      <c r="AG9" s="586">
        <v>0</v>
      </c>
      <c r="AH9" s="586">
        <v>3</v>
      </c>
      <c r="AI9" s="587">
        <v>3</v>
      </c>
      <c r="AJ9" s="588">
        <v>6</v>
      </c>
      <c r="AK9" s="589">
        <f t="shared" si="1"/>
        <v>0.17142857142857143</v>
      </c>
    </row>
    <row r="10" spans="1:37" ht="20.399999999999999" thickBot="1">
      <c r="A10" s="573" t="s">
        <v>681</v>
      </c>
      <c r="B10" s="574">
        <v>9</v>
      </c>
      <c r="C10" s="575">
        <v>17</v>
      </c>
      <c r="D10" s="576">
        <v>26</v>
      </c>
      <c r="E10" s="875">
        <v>0</v>
      </c>
      <c r="F10" s="876">
        <v>4</v>
      </c>
      <c r="G10" s="876">
        <v>2</v>
      </c>
      <c r="H10" s="876">
        <v>5</v>
      </c>
      <c r="I10" s="876">
        <v>7</v>
      </c>
      <c r="J10" s="877">
        <v>8</v>
      </c>
      <c r="K10" s="864">
        <v>9</v>
      </c>
      <c r="L10" s="578">
        <v>17</v>
      </c>
      <c r="M10" s="579">
        <v>26</v>
      </c>
      <c r="N10" s="580">
        <v>5</v>
      </c>
      <c r="O10" s="575">
        <v>14</v>
      </c>
      <c r="P10" s="575">
        <v>19</v>
      </c>
      <c r="Q10" s="581">
        <f t="shared" si="0"/>
        <v>0.73076923076923073</v>
      </c>
      <c r="R10" s="865">
        <v>1</v>
      </c>
      <c r="S10" s="866">
        <v>1</v>
      </c>
      <c r="T10" s="584">
        <v>2</v>
      </c>
      <c r="U10" s="869">
        <v>0</v>
      </c>
      <c r="V10" s="870">
        <v>2</v>
      </c>
      <c r="W10" s="870">
        <v>0</v>
      </c>
      <c r="X10" s="579">
        <v>2</v>
      </c>
      <c r="Y10" s="873">
        <v>1</v>
      </c>
      <c r="Z10" s="870">
        <v>0</v>
      </c>
      <c r="AA10" s="870">
        <v>1</v>
      </c>
      <c r="AB10" s="870">
        <v>0</v>
      </c>
      <c r="AC10" s="870">
        <v>0</v>
      </c>
      <c r="AD10" s="579">
        <v>2</v>
      </c>
      <c r="AE10" s="585">
        <v>0</v>
      </c>
      <c r="AF10" s="586">
        <v>0</v>
      </c>
      <c r="AG10" s="586">
        <v>1</v>
      </c>
      <c r="AH10" s="586">
        <v>1</v>
      </c>
      <c r="AI10" s="587">
        <v>0</v>
      </c>
      <c r="AJ10" s="588">
        <v>2</v>
      </c>
      <c r="AK10" s="589">
        <f t="shared" si="1"/>
        <v>7.6923076923076927E-2</v>
      </c>
    </row>
    <row r="11" spans="1:37" s="330" customFormat="1" ht="20.399999999999999" thickBot="1">
      <c r="A11" s="856" t="s">
        <v>682</v>
      </c>
      <c r="B11" s="857">
        <v>7</v>
      </c>
      <c r="C11" s="858">
        <v>14</v>
      </c>
      <c r="D11" s="859">
        <v>21</v>
      </c>
      <c r="E11" s="875">
        <v>2</v>
      </c>
      <c r="F11" s="876">
        <v>9</v>
      </c>
      <c r="G11" s="876">
        <v>3</v>
      </c>
      <c r="H11" s="876">
        <v>3</v>
      </c>
      <c r="I11" s="876">
        <v>2</v>
      </c>
      <c r="J11" s="877">
        <v>2</v>
      </c>
      <c r="K11" s="577">
        <v>7</v>
      </c>
      <c r="L11" s="578">
        <v>14</v>
      </c>
      <c r="M11" s="579">
        <v>21</v>
      </c>
      <c r="N11" s="863">
        <v>1</v>
      </c>
      <c r="O11" s="334">
        <v>4</v>
      </c>
      <c r="P11" s="334">
        <v>5</v>
      </c>
      <c r="Q11" s="581">
        <f t="shared" si="0"/>
        <v>0.23809523809523808</v>
      </c>
      <c r="R11" s="867">
        <v>0</v>
      </c>
      <c r="S11" s="868">
        <v>0</v>
      </c>
      <c r="T11" s="345">
        <v>0</v>
      </c>
      <c r="U11" s="871">
        <v>0</v>
      </c>
      <c r="V11" s="872">
        <v>0</v>
      </c>
      <c r="W11" s="872">
        <v>0</v>
      </c>
      <c r="X11" s="341">
        <v>0</v>
      </c>
      <c r="Y11" s="874">
        <v>0</v>
      </c>
      <c r="Z11" s="872">
        <v>0</v>
      </c>
      <c r="AA11" s="872">
        <v>0</v>
      </c>
      <c r="AB11" s="872">
        <v>0</v>
      </c>
      <c r="AC11" s="872">
        <v>0</v>
      </c>
      <c r="AD11" s="341">
        <v>0</v>
      </c>
      <c r="AE11" s="591">
        <v>0</v>
      </c>
      <c r="AF11" s="594">
        <v>0</v>
      </c>
      <c r="AG11" s="594">
        <v>0</v>
      </c>
      <c r="AH11" s="594">
        <v>0</v>
      </c>
      <c r="AI11" s="592">
        <v>0</v>
      </c>
      <c r="AJ11" s="593">
        <v>0</v>
      </c>
      <c r="AK11" s="589">
        <f t="shared" si="1"/>
        <v>0</v>
      </c>
    </row>
    <row r="12" spans="1:37" ht="20.399999999999999" thickBot="1">
      <c r="A12" s="573" t="s">
        <v>683</v>
      </c>
      <c r="B12" s="574">
        <v>0</v>
      </c>
      <c r="C12" s="575">
        <v>20</v>
      </c>
      <c r="D12" s="576">
        <f>SUM(B12:C12)</f>
        <v>20</v>
      </c>
      <c r="E12" s="875">
        <v>0</v>
      </c>
      <c r="F12" s="876">
        <v>6</v>
      </c>
      <c r="G12" s="876">
        <v>0</v>
      </c>
      <c r="H12" s="876">
        <v>8</v>
      </c>
      <c r="I12" s="876">
        <v>0</v>
      </c>
      <c r="J12" s="877">
        <v>6</v>
      </c>
      <c r="K12" s="577">
        <f>SUM(E12+G12+I12)</f>
        <v>0</v>
      </c>
      <c r="L12" s="578">
        <f>SUM(F12+H12+J12)</f>
        <v>20</v>
      </c>
      <c r="M12" s="579">
        <v>20</v>
      </c>
      <c r="N12" s="580">
        <v>0</v>
      </c>
      <c r="O12" s="575">
        <v>20</v>
      </c>
      <c r="P12" s="575">
        <f>SUM(N12:O12)</f>
        <v>20</v>
      </c>
      <c r="Q12" s="581">
        <f t="shared" si="0"/>
        <v>1</v>
      </c>
      <c r="R12" s="865">
        <v>0</v>
      </c>
      <c r="S12" s="866">
        <v>2</v>
      </c>
      <c r="T12" s="584">
        <f>SUM(R12:S12)</f>
        <v>2</v>
      </c>
      <c r="U12" s="869">
        <v>0</v>
      </c>
      <c r="V12" s="870">
        <v>1</v>
      </c>
      <c r="W12" s="870">
        <v>1</v>
      </c>
      <c r="X12" s="579">
        <f>SUM(U12:W12)</f>
        <v>2</v>
      </c>
      <c r="Y12" s="873">
        <v>0</v>
      </c>
      <c r="Z12" s="870">
        <v>0</v>
      </c>
      <c r="AA12" s="870">
        <v>0</v>
      </c>
      <c r="AB12" s="870">
        <v>2</v>
      </c>
      <c r="AC12" s="870">
        <v>0</v>
      </c>
      <c r="AD12" s="579">
        <f>SUM(Y12:AC12)</f>
        <v>2</v>
      </c>
      <c r="AE12" s="585">
        <v>0</v>
      </c>
      <c r="AF12" s="586">
        <v>0</v>
      </c>
      <c r="AG12" s="586">
        <v>0</v>
      </c>
      <c r="AH12" s="586">
        <v>0</v>
      </c>
      <c r="AI12" s="587">
        <v>2</v>
      </c>
      <c r="AJ12" s="588">
        <f>SUM(AE12:AI12)</f>
        <v>2</v>
      </c>
      <c r="AK12" s="589">
        <f t="shared" si="1"/>
        <v>0.1</v>
      </c>
    </row>
    <row r="13" spans="1:37" ht="20.399999999999999" thickBot="1">
      <c r="A13" s="573" t="s">
        <v>684</v>
      </c>
      <c r="B13" s="574">
        <v>8</v>
      </c>
      <c r="C13" s="575">
        <v>38</v>
      </c>
      <c r="D13" s="576">
        <v>46</v>
      </c>
      <c r="E13" s="875">
        <v>6</v>
      </c>
      <c r="F13" s="876">
        <v>14</v>
      </c>
      <c r="G13" s="876">
        <v>2</v>
      </c>
      <c r="H13" s="876">
        <v>19</v>
      </c>
      <c r="I13" s="876">
        <v>0</v>
      </c>
      <c r="J13" s="877">
        <v>5</v>
      </c>
      <c r="K13" s="577">
        <v>8</v>
      </c>
      <c r="L13" s="578">
        <v>38</v>
      </c>
      <c r="M13" s="579">
        <v>46</v>
      </c>
      <c r="N13" s="580">
        <v>5</v>
      </c>
      <c r="O13" s="575">
        <v>23</v>
      </c>
      <c r="P13" s="575">
        <v>28</v>
      </c>
      <c r="Q13" s="581">
        <f t="shared" si="0"/>
        <v>0.60869565217391308</v>
      </c>
      <c r="R13" s="865">
        <v>0</v>
      </c>
      <c r="S13" s="866">
        <v>8</v>
      </c>
      <c r="T13" s="584">
        <v>8</v>
      </c>
      <c r="U13" s="869">
        <v>8</v>
      </c>
      <c r="V13" s="870">
        <v>0</v>
      </c>
      <c r="W13" s="870">
        <v>0</v>
      </c>
      <c r="X13" s="579">
        <v>8</v>
      </c>
      <c r="Y13" s="873">
        <v>1</v>
      </c>
      <c r="Z13" s="870">
        <v>6</v>
      </c>
      <c r="AA13" s="870">
        <v>1</v>
      </c>
      <c r="AB13" s="870">
        <v>0</v>
      </c>
      <c r="AC13" s="870">
        <v>0</v>
      </c>
      <c r="AD13" s="579">
        <v>8</v>
      </c>
      <c r="AE13" s="585">
        <v>0</v>
      </c>
      <c r="AF13" s="586">
        <v>0</v>
      </c>
      <c r="AG13" s="586">
        <v>1</v>
      </c>
      <c r="AH13" s="586">
        <v>4</v>
      </c>
      <c r="AI13" s="587">
        <v>3</v>
      </c>
      <c r="AJ13" s="588">
        <v>8</v>
      </c>
      <c r="AK13" s="589">
        <f t="shared" si="1"/>
        <v>0.17391304347826086</v>
      </c>
    </row>
    <row r="14" spans="1:37" s="330" customFormat="1" ht="20.399999999999999" thickBot="1">
      <c r="A14" s="856" t="s">
        <v>685</v>
      </c>
      <c r="B14" s="857">
        <v>14</v>
      </c>
      <c r="C14" s="858">
        <v>8</v>
      </c>
      <c r="D14" s="859">
        <v>22</v>
      </c>
      <c r="E14" s="875">
        <v>0</v>
      </c>
      <c r="F14" s="876">
        <v>0</v>
      </c>
      <c r="G14" s="876">
        <v>2</v>
      </c>
      <c r="H14" s="876">
        <v>2</v>
      </c>
      <c r="I14" s="876">
        <v>12</v>
      </c>
      <c r="J14" s="877">
        <v>6</v>
      </c>
      <c r="K14" s="860">
        <v>14</v>
      </c>
      <c r="L14" s="861">
        <v>8</v>
      </c>
      <c r="M14" s="862">
        <v>22</v>
      </c>
      <c r="N14" s="863">
        <v>6</v>
      </c>
      <c r="O14" s="334">
        <v>2</v>
      </c>
      <c r="P14" s="334">
        <v>8</v>
      </c>
      <c r="Q14" s="581">
        <f t="shared" si="0"/>
        <v>0.36363636363636365</v>
      </c>
      <c r="R14" s="867">
        <v>1</v>
      </c>
      <c r="S14" s="868">
        <v>1</v>
      </c>
      <c r="T14" s="345">
        <v>2</v>
      </c>
      <c r="U14" s="871">
        <v>0</v>
      </c>
      <c r="V14" s="872">
        <v>0</v>
      </c>
      <c r="W14" s="872">
        <v>2</v>
      </c>
      <c r="X14" s="341">
        <v>2</v>
      </c>
      <c r="Y14" s="874">
        <v>0</v>
      </c>
      <c r="Z14" s="872">
        <v>0</v>
      </c>
      <c r="AA14" s="872">
        <v>0</v>
      </c>
      <c r="AB14" s="872">
        <v>2</v>
      </c>
      <c r="AC14" s="872">
        <v>0</v>
      </c>
      <c r="AD14" s="341">
        <v>2</v>
      </c>
      <c r="AE14" s="591">
        <v>0</v>
      </c>
      <c r="AF14" s="594">
        <v>0</v>
      </c>
      <c r="AG14" s="594">
        <v>0</v>
      </c>
      <c r="AH14" s="594">
        <v>2</v>
      </c>
      <c r="AI14" s="592">
        <v>0</v>
      </c>
      <c r="AJ14" s="593">
        <v>2</v>
      </c>
      <c r="AK14" s="589">
        <f t="shared" si="1"/>
        <v>9.0909090909090912E-2</v>
      </c>
    </row>
    <row r="15" spans="1:37" ht="20.399999999999999" thickBot="1">
      <c r="A15" s="573" t="s">
        <v>686</v>
      </c>
      <c r="B15" s="574">
        <v>8</v>
      </c>
      <c r="C15" s="575">
        <v>19</v>
      </c>
      <c r="D15" s="576">
        <v>27</v>
      </c>
      <c r="E15" s="875">
        <v>2</v>
      </c>
      <c r="F15" s="876">
        <v>5</v>
      </c>
      <c r="G15" s="876">
        <v>2</v>
      </c>
      <c r="H15" s="876">
        <v>7</v>
      </c>
      <c r="I15" s="876">
        <v>4</v>
      </c>
      <c r="J15" s="877">
        <v>7</v>
      </c>
      <c r="K15" s="577">
        <v>8</v>
      </c>
      <c r="L15" s="578">
        <v>19</v>
      </c>
      <c r="M15" s="579">
        <v>27</v>
      </c>
      <c r="N15" s="580">
        <v>5</v>
      </c>
      <c r="O15" s="575">
        <v>18</v>
      </c>
      <c r="P15" s="575">
        <v>23</v>
      </c>
      <c r="Q15" s="581">
        <f t="shared" si="0"/>
        <v>0.85185185185185186</v>
      </c>
      <c r="R15" s="865">
        <v>0</v>
      </c>
      <c r="S15" s="866">
        <v>2</v>
      </c>
      <c r="T15" s="584">
        <v>2</v>
      </c>
      <c r="U15" s="869">
        <v>1</v>
      </c>
      <c r="V15" s="870">
        <v>1</v>
      </c>
      <c r="W15" s="870">
        <v>0</v>
      </c>
      <c r="X15" s="579">
        <v>2</v>
      </c>
      <c r="Y15" s="873">
        <v>0</v>
      </c>
      <c r="Z15" s="870">
        <v>0</v>
      </c>
      <c r="AA15" s="870">
        <v>0</v>
      </c>
      <c r="AB15" s="870">
        <v>0</v>
      </c>
      <c r="AC15" s="870">
        <v>2</v>
      </c>
      <c r="AD15" s="579">
        <v>2</v>
      </c>
      <c r="AE15" s="585">
        <v>0</v>
      </c>
      <c r="AF15" s="586">
        <v>0</v>
      </c>
      <c r="AG15" s="586">
        <v>0</v>
      </c>
      <c r="AH15" s="586">
        <v>2</v>
      </c>
      <c r="AI15" s="587">
        <v>0</v>
      </c>
      <c r="AJ15" s="588">
        <v>2</v>
      </c>
      <c r="AK15" s="589">
        <f t="shared" si="1"/>
        <v>7.407407407407407E-2</v>
      </c>
    </row>
    <row r="16" spans="1:37" ht="20.399999999999999" thickBot="1">
      <c r="A16" s="573" t="s">
        <v>687</v>
      </c>
      <c r="B16" s="574">
        <v>15</v>
      </c>
      <c r="C16" s="575">
        <v>23</v>
      </c>
      <c r="D16" s="576">
        <v>38</v>
      </c>
      <c r="E16" s="875">
        <v>9</v>
      </c>
      <c r="F16" s="876">
        <v>23</v>
      </c>
      <c r="G16" s="876">
        <v>5</v>
      </c>
      <c r="H16" s="876">
        <v>0</v>
      </c>
      <c r="I16" s="876">
        <v>1</v>
      </c>
      <c r="J16" s="877">
        <v>0</v>
      </c>
      <c r="K16" s="577">
        <v>15</v>
      </c>
      <c r="L16" s="578">
        <v>23</v>
      </c>
      <c r="M16" s="579">
        <v>38</v>
      </c>
      <c r="N16" s="580">
        <v>0</v>
      </c>
      <c r="O16" s="575">
        <v>0</v>
      </c>
      <c r="P16" s="575">
        <v>0</v>
      </c>
      <c r="Q16" s="581">
        <f t="shared" si="0"/>
        <v>0</v>
      </c>
      <c r="R16" s="865">
        <v>0</v>
      </c>
      <c r="S16" s="866">
        <v>0</v>
      </c>
      <c r="T16" s="584">
        <v>0</v>
      </c>
      <c r="U16" s="869">
        <v>0</v>
      </c>
      <c r="V16" s="870">
        <v>0</v>
      </c>
      <c r="W16" s="870">
        <v>0</v>
      </c>
      <c r="X16" s="579">
        <v>0</v>
      </c>
      <c r="Y16" s="873">
        <v>0</v>
      </c>
      <c r="Z16" s="870">
        <v>0</v>
      </c>
      <c r="AA16" s="870">
        <v>0</v>
      </c>
      <c r="AB16" s="870">
        <v>0</v>
      </c>
      <c r="AC16" s="870">
        <v>0</v>
      </c>
      <c r="AD16" s="579">
        <v>0</v>
      </c>
      <c r="AE16" s="585">
        <v>0</v>
      </c>
      <c r="AF16" s="586">
        <v>0</v>
      </c>
      <c r="AG16" s="586">
        <v>0</v>
      </c>
      <c r="AH16" s="586">
        <v>0</v>
      </c>
      <c r="AI16" s="587">
        <v>0</v>
      </c>
      <c r="AJ16" s="588">
        <v>0</v>
      </c>
      <c r="AK16" s="589">
        <f t="shared" si="1"/>
        <v>0</v>
      </c>
    </row>
    <row r="17" spans="1:37" s="330" customFormat="1" ht="20.399999999999999" thickBot="1">
      <c r="A17" s="332" t="s">
        <v>688</v>
      </c>
      <c r="B17" s="333">
        <v>1</v>
      </c>
      <c r="C17" s="334">
        <v>8</v>
      </c>
      <c r="D17" s="335">
        <v>9</v>
      </c>
      <c r="E17" s="878">
        <v>0</v>
      </c>
      <c r="F17" s="879">
        <v>6</v>
      </c>
      <c r="G17" s="879">
        <v>1</v>
      </c>
      <c r="H17" s="879">
        <v>1</v>
      </c>
      <c r="I17" s="879">
        <v>0</v>
      </c>
      <c r="J17" s="880">
        <v>1</v>
      </c>
      <c r="K17" s="339">
        <v>1</v>
      </c>
      <c r="L17" s="340">
        <v>8</v>
      </c>
      <c r="M17" s="341">
        <v>9</v>
      </c>
      <c r="N17" s="342">
        <v>0</v>
      </c>
      <c r="O17" s="334">
        <v>2</v>
      </c>
      <c r="P17" s="334">
        <v>2</v>
      </c>
      <c r="Q17" s="581">
        <f t="shared" si="0"/>
        <v>0.22222222222222221</v>
      </c>
      <c r="R17" s="867">
        <v>0</v>
      </c>
      <c r="S17" s="868">
        <v>2</v>
      </c>
      <c r="T17" s="345">
        <v>2</v>
      </c>
      <c r="U17" s="871">
        <v>2</v>
      </c>
      <c r="V17" s="872">
        <v>0</v>
      </c>
      <c r="W17" s="872">
        <v>0</v>
      </c>
      <c r="X17" s="341">
        <v>2</v>
      </c>
      <c r="Y17" s="874">
        <v>0</v>
      </c>
      <c r="Z17" s="872">
        <v>0</v>
      </c>
      <c r="AA17" s="872">
        <v>0</v>
      </c>
      <c r="AB17" s="872">
        <v>0</v>
      </c>
      <c r="AC17" s="872">
        <v>2</v>
      </c>
      <c r="AD17" s="341">
        <v>2</v>
      </c>
      <c r="AE17" s="591">
        <v>0</v>
      </c>
      <c r="AF17" s="594">
        <v>0</v>
      </c>
      <c r="AG17" s="594">
        <v>0</v>
      </c>
      <c r="AH17" s="594">
        <v>0</v>
      </c>
      <c r="AI17" s="592">
        <v>2</v>
      </c>
      <c r="AJ17" s="593">
        <v>2</v>
      </c>
      <c r="AK17" s="589">
        <f t="shared" si="1"/>
        <v>0.22222222222222221</v>
      </c>
    </row>
    <row r="18" spans="1:37" ht="20.399999999999999" thickBot="1">
      <c r="A18" s="636" t="s">
        <v>53</v>
      </c>
      <c r="B18" s="881">
        <f t="shared" ref="B18:P18" si="2">SUM(B7:B17)</f>
        <v>80</v>
      </c>
      <c r="C18" s="881">
        <f t="shared" si="2"/>
        <v>231</v>
      </c>
      <c r="D18" s="881">
        <f t="shared" si="2"/>
        <v>311</v>
      </c>
      <c r="E18" s="638">
        <f t="shared" si="2"/>
        <v>26</v>
      </c>
      <c r="F18" s="638">
        <f t="shared" si="2"/>
        <v>94</v>
      </c>
      <c r="G18" s="638">
        <f t="shared" si="2"/>
        <v>22</v>
      </c>
      <c r="H18" s="638">
        <f t="shared" si="2"/>
        <v>61</v>
      </c>
      <c r="I18" s="638">
        <f t="shared" si="2"/>
        <v>32</v>
      </c>
      <c r="J18" s="638">
        <f t="shared" si="2"/>
        <v>76</v>
      </c>
      <c r="K18" s="882">
        <f t="shared" si="2"/>
        <v>80</v>
      </c>
      <c r="L18" s="882">
        <f t="shared" si="2"/>
        <v>231</v>
      </c>
      <c r="M18" s="882">
        <f t="shared" si="2"/>
        <v>311</v>
      </c>
      <c r="N18" s="639">
        <f t="shared" si="2"/>
        <v>31</v>
      </c>
      <c r="O18" s="639">
        <f t="shared" si="2"/>
        <v>132</v>
      </c>
      <c r="P18" s="639">
        <f t="shared" si="2"/>
        <v>163</v>
      </c>
      <c r="Q18" s="581">
        <f>P18/D18</f>
        <v>0.52411575562700963</v>
      </c>
      <c r="R18" s="640">
        <f>SUM(R7:R17)</f>
        <v>4</v>
      </c>
      <c r="S18" s="640">
        <f t="shared" ref="S18:AJ18" si="3">SUM(S7:S17)</f>
        <v>21</v>
      </c>
      <c r="T18" s="637">
        <f t="shared" si="3"/>
        <v>25</v>
      </c>
      <c r="U18" s="640">
        <f t="shared" si="3"/>
        <v>13</v>
      </c>
      <c r="V18" s="640">
        <f t="shared" si="3"/>
        <v>9</v>
      </c>
      <c r="W18" s="640">
        <f t="shared" si="3"/>
        <v>3</v>
      </c>
      <c r="X18" s="637">
        <f t="shared" si="3"/>
        <v>25</v>
      </c>
      <c r="Y18" s="640">
        <f t="shared" si="3"/>
        <v>2</v>
      </c>
      <c r="Z18" s="640">
        <f t="shared" si="3"/>
        <v>7</v>
      </c>
      <c r="AA18" s="640">
        <f t="shared" si="3"/>
        <v>4</v>
      </c>
      <c r="AB18" s="640">
        <f t="shared" si="3"/>
        <v>7</v>
      </c>
      <c r="AC18" s="640">
        <f t="shared" si="3"/>
        <v>5</v>
      </c>
      <c r="AD18" s="637">
        <f t="shared" si="3"/>
        <v>25</v>
      </c>
      <c r="AE18" s="640">
        <f t="shared" si="3"/>
        <v>0</v>
      </c>
      <c r="AF18" s="640">
        <f t="shared" si="3"/>
        <v>0</v>
      </c>
      <c r="AG18" s="640">
        <f t="shared" si="3"/>
        <v>2</v>
      </c>
      <c r="AH18" s="640">
        <f t="shared" si="3"/>
        <v>12</v>
      </c>
      <c r="AI18" s="640">
        <f t="shared" si="3"/>
        <v>11</v>
      </c>
      <c r="AJ18" s="637">
        <f t="shared" si="3"/>
        <v>25</v>
      </c>
      <c r="AK18" s="589">
        <f>AJ18/D18</f>
        <v>8.0385852090032156E-2</v>
      </c>
    </row>
  </sheetData>
  <mergeCells count="50"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  <mergeCell ref="E3:F4"/>
    <mergeCell ref="G3:H4"/>
    <mergeCell ref="I3:J4"/>
    <mergeCell ref="K3:K6"/>
    <mergeCell ref="L3:L6"/>
    <mergeCell ref="M3:M6"/>
    <mergeCell ref="J5:J6"/>
    <mergeCell ref="S5:S6"/>
    <mergeCell ref="R3:T4"/>
    <mergeCell ref="U3:X4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H5:AH6"/>
    <mergeCell ref="AI5:AI6"/>
    <mergeCell ref="AJ5:AJ6"/>
    <mergeCell ref="AB5:AB6"/>
    <mergeCell ref="AC5:AC6"/>
    <mergeCell ref="AD5:AD6"/>
    <mergeCell ref="AF5:AF6"/>
    <mergeCell ref="AG5:AG6"/>
  </mergeCells>
  <phoneticPr fontId="3" type="noConversion"/>
  <pageMargins left="0.7" right="0.7" top="0.75" bottom="0.75" header="0.3" footer="0.3"/>
  <pageSetup paperSize="9" scale="3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4"/>
  <sheetViews>
    <sheetView view="pageBreakPreview" topLeftCell="A7" zoomScale="60" zoomScaleNormal="78" workbookViewId="0">
      <selection activeCell="AK7" sqref="AK7:AK24"/>
    </sheetView>
  </sheetViews>
  <sheetFormatPr defaultColWidth="8.88671875" defaultRowHeight="19.8"/>
  <cols>
    <col min="1" max="1" width="27.88671875" style="330" customWidth="1"/>
    <col min="2" max="2" width="9" style="330" bestFit="1" customWidth="1"/>
    <col min="3" max="3" width="8.88671875" style="330" customWidth="1"/>
    <col min="4" max="4" width="9.109375" style="330" bestFit="1" customWidth="1"/>
    <col min="5" max="12" width="9" style="330" bestFit="1" customWidth="1"/>
    <col min="13" max="13" width="9.109375" style="330" bestFit="1" customWidth="1"/>
    <col min="14" max="25" width="9" style="330" bestFit="1" customWidth="1"/>
    <col min="26" max="26" width="8.21875" style="330" customWidth="1"/>
    <col min="27" max="32" width="9" style="330" bestFit="1" customWidth="1"/>
    <col min="33" max="256" width="8.88671875" style="330"/>
    <col min="257" max="257" width="27.88671875" style="330" customWidth="1"/>
    <col min="258" max="258" width="8.88671875" style="330"/>
    <col min="259" max="259" width="8.88671875" style="330" customWidth="1"/>
    <col min="260" max="281" width="8.88671875" style="330"/>
    <col min="282" max="282" width="8.21875" style="330" customWidth="1"/>
    <col min="283" max="512" width="8.88671875" style="330"/>
    <col min="513" max="513" width="27.88671875" style="330" customWidth="1"/>
    <col min="514" max="514" width="8.88671875" style="330"/>
    <col min="515" max="515" width="8.88671875" style="330" customWidth="1"/>
    <col min="516" max="537" width="8.88671875" style="330"/>
    <col min="538" max="538" width="8.21875" style="330" customWidth="1"/>
    <col min="539" max="768" width="8.88671875" style="330"/>
    <col min="769" max="769" width="27.88671875" style="330" customWidth="1"/>
    <col min="770" max="770" width="8.88671875" style="330"/>
    <col min="771" max="771" width="8.88671875" style="330" customWidth="1"/>
    <col min="772" max="793" width="8.88671875" style="330"/>
    <col min="794" max="794" width="8.21875" style="330" customWidth="1"/>
    <col min="795" max="1024" width="8.88671875" style="330"/>
    <col min="1025" max="1025" width="27.88671875" style="330" customWidth="1"/>
    <col min="1026" max="1026" width="8.88671875" style="330"/>
    <col min="1027" max="1027" width="8.88671875" style="330" customWidth="1"/>
    <col min="1028" max="1049" width="8.88671875" style="330"/>
    <col min="1050" max="1050" width="8.21875" style="330" customWidth="1"/>
    <col min="1051" max="1280" width="8.88671875" style="330"/>
    <col min="1281" max="1281" width="27.88671875" style="330" customWidth="1"/>
    <col min="1282" max="1282" width="8.88671875" style="330"/>
    <col min="1283" max="1283" width="8.88671875" style="330" customWidth="1"/>
    <col min="1284" max="1305" width="8.88671875" style="330"/>
    <col min="1306" max="1306" width="8.21875" style="330" customWidth="1"/>
    <col min="1307" max="1536" width="8.88671875" style="330"/>
    <col min="1537" max="1537" width="27.88671875" style="330" customWidth="1"/>
    <col min="1538" max="1538" width="8.88671875" style="330"/>
    <col min="1539" max="1539" width="8.88671875" style="330" customWidth="1"/>
    <col min="1540" max="1561" width="8.88671875" style="330"/>
    <col min="1562" max="1562" width="8.21875" style="330" customWidth="1"/>
    <col min="1563" max="1792" width="8.88671875" style="330"/>
    <col min="1793" max="1793" width="27.88671875" style="330" customWidth="1"/>
    <col min="1794" max="1794" width="8.88671875" style="330"/>
    <col min="1795" max="1795" width="8.88671875" style="330" customWidth="1"/>
    <col min="1796" max="1817" width="8.88671875" style="330"/>
    <col min="1818" max="1818" width="8.21875" style="330" customWidth="1"/>
    <col min="1819" max="2048" width="8.88671875" style="330"/>
    <col min="2049" max="2049" width="27.88671875" style="330" customWidth="1"/>
    <col min="2050" max="2050" width="8.88671875" style="330"/>
    <col min="2051" max="2051" width="8.88671875" style="330" customWidth="1"/>
    <col min="2052" max="2073" width="8.88671875" style="330"/>
    <col min="2074" max="2074" width="8.21875" style="330" customWidth="1"/>
    <col min="2075" max="2304" width="8.88671875" style="330"/>
    <col min="2305" max="2305" width="27.88671875" style="330" customWidth="1"/>
    <col min="2306" max="2306" width="8.88671875" style="330"/>
    <col min="2307" max="2307" width="8.88671875" style="330" customWidth="1"/>
    <col min="2308" max="2329" width="8.88671875" style="330"/>
    <col min="2330" max="2330" width="8.21875" style="330" customWidth="1"/>
    <col min="2331" max="2560" width="8.88671875" style="330"/>
    <col min="2561" max="2561" width="27.88671875" style="330" customWidth="1"/>
    <col min="2562" max="2562" width="8.88671875" style="330"/>
    <col min="2563" max="2563" width="8.88671875" style="330" customWidth="1"/>
    <col min="2564" max="2585" width="8.88671875" style="330"/>
    <col min="2586" max="2586" width="8.21875" style="330" customWidth="1"/>
    <col min="2587" max="2816" width="8.88671875" style="330"/>
    <col min="2817" max="2817" width="27.88671875" style="330" customWidth="1"/>
    <col min="2818" max="2818" width="8.88671875" style="330"/>
    <col min="2819" max="2819" width="8.88671875" style="330" customWidth="1"/>
    <col min="2820" max="2841" width="8.88671875" style="330"/>
    <col min="2842" max="2842" width="8.21875" style="330" customWidth="1"/>
    <col min="2843" max="3072" width="8.88671875" style="330"/>
    <col min="3073" max="3073" width="27.88671875" style="330" customWidth="1"/>
    <col min="3074" max="3074" width="8.88671875" style="330"/>
    <col min="3075" max="3075" width="8.88671875" style="330" customWidth="1"/>
    <col min="3076" max="3097" width="8.88671875" style="330"/>
    <col min="3098" max="3098" width="8.21875" style="330" customWidth="1"/>
    <col min="3099" max="3328" width="8.88671875" style="330"/>
    <col min="3329" max="3329" width="27.88671875" style="330" customWidth="1"/>
    <col min="3330" max="3330" width="8.88671875" style="330"/>
    <col min="3331" max="3331" width="8.88671875" style="330" customWidth="1"/>
    <col min="3332" max="3353" width="8.88671875" style="330"/>
    <col min="3354" max="3354" width="8.21875" style="330" customWidth="1"/>
    <col min="3355" max="3584" width="8.88671875" style="330"/>
    <col min="3585" max="3585" width="27.88671875" style="330" customWidth="1"/>
    <col min="3586" max="3586" width="8.88671875" style="330"/>
    <col min="3587" max="3587" width="8.88671875" style="330" customWidth="1"/>
    <col min="3588" max="3609" width="8.88671875" style="330"/>
    <col min="3610" max="3610" width="8.21875" style="330" customWidth="1"/>
    <col min="3611" max="3840" width="8.88671875" style="330"/>
    <col min="3841" max="3841" width="27.88671875" style="330" customWidth="1"/>
    <col min="3842" max="3842" width="8.88671875" style="330"/>
    <col min="3843" max="3843" width="8.88671875" style="330" customWidth="1"/>
    <col min="3844" max="3865" width="8.88671875" style="330"/>
    <col min="3866" max="3866" width="8.21875" style="330" customWidth="1"/>
    <col min="3867" max="4096" width="8.88671875" style="330"/>
    <col min="4097" max="4097" width="27.88671875" style="330" customWidth="1"/>
    <col min="4098" max="4098" width="8.88671875" style="330"/>
    <col min="4099" max="4099" width="8.88671875" style="330" customWidth="1"/>
    <col min="4100" max="4121" width="8.88671875" style="330"/>
    <col min="4122" max="4122" width="8.21875" style="330" customWidth="1"/>
    <col min="4123" max="4352" width="8.88671875" style="330"/>
    <col min="4353" max="4353" width="27.88671875" style="330" customWidth="1"/>
    <col min="4354" max="4354" width="8.88671875" style="330"/>
    <col min="4355" max="4355" width="8.88671875" style="330" customWidth="1"/>
    <col min="4356" max="4377" width="8.88671875" style="330"/>
    <col min="4378" max="4378" width="8.21875" style="330" customWidth="1"/>
    <col min="4379" max="4608" width="8.88671875" style="330"/>
    <col min="4609" max="4609" width="27.88671875" style="330" customWidth="1"/>
    <col min="4610" max="4610" width="8.88671875" style="330"/>
    <col min="4611" max="4611" width="8.88671875" style="330" customWidth="1"/>
    <col min="4612" max="4633" width="8.88671875" style="330"/>
    <col min="4634" max="4634" width="8.21875" style="330" customWidth="1"/>
    <col min="4635" max="4864" width="8.88671875" style="330"/>
    <col min="4865" max="4865" width="27.88671875" style="330" customWidth="1"/>
    <col min="4866" max="4866" width="8.88671875" style="330"/>
    <col min="4867" max="4867" width="8.88671875" style="330" customWidth="1"/>
    <col min="4868" max="4889" width="8.88671875" style="330"/>
    <col min="4890" max="4890" width="8.21875" style="330" customWidth="1"/>
    <col min="4891" max="5120" width="8.88671875" style="330"/>
    <col min="5121" max="5121" width="27.88671875" style="330" customWidth="1"/>
    <col min="5122" max="5122" width="8.88671875" style="330"/>
    <col min="5123" max="5123" width="8.88671875" style="330" customWidth="1"/>
    <col min="5124" max="5145" width="8.88671875" style="330"/>
    <col min="5146" max="5146" width="8.21875" style="330" customWidth="1"/>
    <col min="5147" max="5376" width="8.88671875" style="330"/>
    <col min="5377" max="5377" width="27.88671875" style="330" customWidth="1"/>
    <col min="5378" max="5378" width="8.88671875" style="330"/>
    <col min="5379" max="5379" width="8.88671875" style="330" customWidth="1"/>
    <col min="5380" max="5401" width="8.88671875" style="330"/>
    <col min="5402" max="5402" width="8.21875" style="330" customWidth="1"/>
    <col min="5403" max="5632" width="8.88671875" style="330"/>
    <col min="5633" max="5633" width="27.88671875" style="330" customWidth="1"/>
    <col min="5634" max="5634" width="8.88671875" style="330"/>
    <col min="5635" max="5635" width="8.88671875" style="330" customWidth="1"/>
    <col min="5636" max="5657" width="8.88671875" style="330"/>
    <col min="5658" max="5658" width="8.21875" style="330" customWidth="1"/>
    <col min="5659" max="5888" width="8.88671875" style="330"/>
    <col min="5889" max="5889" width="27.88671875" style="330" customWidth="1"/>
    <col min="5890" max="5890" width="8.88671875" style="330"/>
    <col min="5891" max="5891" width="8.88671875" style="330" customWidth="1"/>
    <col min="5892" max="5913" width="8.88671875" style="330"/>
    <col min="5914" max="5914" width="8.21875" style="330" customWidth="1"/>
    <col min="5915" max="6144" width="8.88671875" style="330"/>
    <col min="6145" max="6145" width="27.88671875" style="330" customWidth="1"/>
    <col min="6146" max="6146" width="8.88671875" style="330"/>
    <col min="6147" max="6147" width="8.88671875" style="330" customWidth="1"/>
    <col min="6148" max="6169" width="8.88671875" style="330"/>
    <col min="6170" max="6170" width="8.21875" style="330" customWidth="1"/>
    <col min="6171" max="6400" width="8.88671875" style="330"/>
    <col min="6401" max="6401" width="27.88671875" style="330" customWidth="1"/>
    <col min="6402" max="6402" width="8.88671875" style="330"/>
    <col min="6403" max="6403" width="8.88671875" style="330" customWidth="1"/>
    <col min="6404" max="6425" width="8.88671875" style="330"/>
    <col min="6426" max="6426" width="8.21875" style="330" customWidth="1"/>
    <col min="6427" max="6656" width="8.88671875" style="330"/>
    <col min="6657" max="6657" width="27.88671875" style="330" customWidth="1"/>
    <col min="6658" max="6658" width="8.88671875" style="330"/>
    <col min="6659" max="6659" width="8.88671875" style="330" customWidth="1"/>
    <col min="6660" max="6681" width="8.88671875" style="330"/>
    <col min="6682" max="6682" width="8.21875" style="330" customWidth="1"/>
    <col min="6683" max="6912" width="8.88671875" style="330"/>
    <col min="6913" max="6913" width="27.88671875" style="330" customWidth="1"/>
    <col min="6914" max="6914" width="8.88671875" style="330"/>
    <col min="6915" max="6915" width="8.88671875" style="330" customWidth="1"/>
    <col min="6916" max="6937" width="8.88671875" style="330"/>
    <col min="6938" max="6938" width="8.21875" style="330" customWidth="1"/>
    <col min="6939" max="7168" width="8.88671875" style="330"/>
    <col min="7169" max="7169" width="27.88671875" style="330" customWidth="1"/>
    <col min="7170" max="7170" width="8.88671875" style="330"/>
    <col min="7171" max="7171" width="8.88671875" style="330" customWidth="1"/>
    <col min="7172" max="7193" width="8.88671875" style="330"/>
    <col min="7194" max="7194" width="8.21875" style="330" customWidth="1"/>
    <col min="7195" max="7424" width="8.88671875" style="330"/>
    <col min="7425" max="7425" width="27.88671875" style="330" customWidth="1"/>
    <col min="7426" max="7426" width="8.88671875" style="330"/>
    <col min="7427" max="7427" width="8.88671875" style="330" customWidth="1"/>
    <col min="7428" max="7449" width="8.88671875" style="330"/>
    <col min="7450" max="7450" width="8.21875" style="330" customWidth="1"/>
    <col min="7451" max="7680" width="8.88671875" style="330"/>
    <col min="7681" max="7681" width="27.88671875" style="330" customWidth="1"/>
    <col min="7682" max="7682" width="8.88671875" style="330"/>
    <col min="7683" max="7683" width="8.88671875" style="330" customWidth="1"/>
    <col min="7684" max="7705" width="8.88671875" style="330"/>
    <col min="7706" max="7706" width="8.21875" style="330" customWidth="1"/>
    <col min="7707" max="7936" width="8.88671875" style="330"/>
    <col min="7937" max="7937" width="27.88671875" style="330" customWidth="1"/>
    <col min="7938" max="7938" width="8.88671875" style="330"/>
    <col min="7939" max="7939" width="8.88671875" style="330" customWidth="1"/>
    <col min="7940" max="7961" width="8.88671875" style="330"/>
    <col min="7962" max="7962" width="8.21875" style="330" customWidth="1"/>
    <col min="7963" max="8192" width="8.88671875" style="330"/>
    <col min="8193" max="8193" width="27.88671875" style="330" customWidth="1"/>
    <col min="8194" max="8194" width="8.88671875" style="330"/>
    <col min="8195" max="8195" width="8.88671875" style="330" customWidth="1"/>
    <col min="8196" max="8217" width="8.88671875" style="330"/>
    <col min="8218" max="8218" width="8.21875" style="330" customWidth="1"/>
    <col min="8219" max="8448" width="8.88671875" style="330"/>
    <col min="8449" max="8449" width="27.88671875" style="330" customWidth="1"/>
    <col min="8450" max="8450" width="8.88671875" style="330"/>
    <col min="8451" max="8451" width="8.88671875" style="330" customWidth="1"/>
    <col min="8452" max="8473" width="8.88671875" style="330"/>
    <col min="8474" max="8474" width="8.21875" style="330" customWidth="1"/>
    <col min="8475" max="8704" width="8.88671875" style="330"/>
    <col min="8705" max="8705" width="27.88671875" style="330" customWidth="1"/>
    <col min="8706" max="8706" width="8.88671875" style="330"/>
    <col min="8707" max="8707" width="8.88671875" style="330" customWidth="1"/>
    <col min="8708" max="8729" width="8.88671875" style="330"/>
    <col min="8730" max="8730" width="8.21875" style="330" customWidth="1"/>
    <col min="8731" max="8960" width="8.88671875" style="330"/>
    <col min="8961" max="8961" width="27.88671875" style="330" customWidth="1"/>
    <col min="8962" max="8962" width="8.88671875" style="330"/>
    <col min="8963" max="8963" width="8.88671875" style="330" customWidth="1"/>
    <col min="8964" max="8985" width="8.88671875" style="330"/>
    <col min="8986" max="8986" width="8.21875" style="330" customWidth="1"/>
    <col min="8987" max="9216" width="8.88671875" style="330"/>
    <col min="9217" max="9217" width="27.88671875" style="330" customWidth="1"/>
    <col min="9218" max="9218" width="8.88671875" style="330"/>
    <col min="9219" max="9219" width="8.88671875" style="330" customWidth="1"/>
    <col min="9220" max="9241" width="8.88671875" style="330"/>
    <col min="9242" max="9242" width="8.21875" style="330" customWidth="1"/>
    <col min="9243" max="9472" width="8.88671875" style="330"/>
    <col min="9473" max="9473" width="27.88671875" style="330" customWidth="1"/>
    <col min="9474" max="9474" width="8.88671875" style="330"/>
    <col min="9475" max="9475" width="8.88671875" style="330" customWidth="1"/>
    <col min="9476" max="9497" width="8.88671875" style="330"/>
    <col min="9498" max="9498" width="8.21875" style="330" customWidth="1"/>
    <col min="9499" max="9728" width="8.88671875" style="330"/>
    <col min="9729" max="9729" width="27.88671875" style="330" customWidth="1"/>
    <col min="9730" max="9730" width="8.88671875" style="330"/>
    <col min="9731" max="9731" width="8.88671875" style="330" customWidth="1"/>
    <col min="9732" max="9753" width="8.88671875" style="330"/>
    <col min="9754" max="9754" width="8.21875" style="330" customWidth="1"/>
    <col min="9755" max="9984" width="8.88671875" style="330"/>
    <col min="9985" max="9985" width="27.88671875" style="330" customWidth="1"/>
    <col min="9986" max="9986" width="8.88671875" style="330"/>
    <col min="9987" max="9987" width="8.88671875" style="330" customWidth="1"/>
    <col min="9988" max="10009" width="8.88671875" style="330"/>
    <col min="10010" max="10010" width="8.21875" style="330" customWidth="1"/>
    <col min="10011" max="10240" width="8.88671875" style="330"/>
    <col min="10241" max="10241" width="27.88671875" style="330" customWidth="1"/>
    <col min="10242" max="10242" width="8.88671875" style="330"/>
    <col min="10243" max="10243" width="8.88671875" style="330" customWidth="1"/>
    <col min="10244" max="10265" width="8.88671875" style="330"/>
    <col min="10266" max="10266" width="8.21875" style="330" customWidth="1"/>
    <col min="10267" max="10496" width="8.88671875" style="330"/>
    <col min="10497" max="10497" width="27.88671875" style="330" customWidth="1"/>
    <col min="10498" max="10498" width="8.88671875" style="330"/>
    <col min="10499" max="10499" width="8.88671875" style="330" customWidth="1"/>
    <col min="10500" max="10521" width="8.88671875" style="330"/>
    <col min="10522" max="10522" width="8.21875" style="330" customWidth="1"/>
    <col min="10523" max="10752" width="8.88671875" style="330"/>
    <col min="10753" max="10753" width="27.88671875" style="330" customWidth="1"/>
    <col min="10754" max="10754" width="8.88671875" style="330"/>
    <col min="10755" max="10755" width="8.88671875" style="330" customWidth="1"/>
    <col min="10756" max="10777" width="8.88671875" style="330"/>
    <col min="10778" max="10778" width="8.21875" style="330" customWidth="1"/>
    <col min="10779" max="11008" width="8.88671875" style="330"/>
    <col min="11009" max="11009" width="27.88671875" style="330" customWidth="1"/>
    <col min="11010" max="11010" width="8.88671875" style="330"/>
    <col min="11011" max="11011" width="8.88671875" style="330" customWidth="1"/>
    <col min="11012" max="11033" width="8.88671875" style="330"/>
    <col min="11034" max="11034" width="8.21875" style="330" customWidth="1"/>
    <col min="11035" max="11264" width="8.88671875" style="330"/>
    <col min="11265" max="11265" width="27.88671875" style="330" customWidth="1"/>
    <col min="11266" max="11266" width="8.88671875" style="330"/>
    <col min="11267" max="11267" width="8.88671875" style="330" customWidth="1"/>
    <col min="11268" max="11289" width="8.88671875" style="330"/>
    <col min="11290" max="11290" width="8.21875" style="330" customWidth="1"/>
    <col min="11291" max="11520" width="8.88671875" style="330"/>
    <col min="11521" max="11521" width="27.88671875" style="330" customWidth="1"/>
    <col min="11522" max="11522" width="8.88671875" style="330"/>
    <col min="11523" max="11523" width="8.88671875" style="330" customWidth="1"/>
    <col min="11524" max="11545" width="8.88671875" style="330"/>
    <col min="11546" max="11546" width="8.21875" style="330" customWidth="1"/>
    <col min="11547" max="11776" width="8.88671875" style="330"/>
    <col min="11777" max="11777" width="27.88671875" style="330" customWidth="1"/>
    <col min="11778" max="11778" width="8.88671875" style="330"/>
    <col min="11779" max="11779" width="8.88671875" style="330" customWidth="1"/>
    <col min="11780" max="11801" width="8.88671875" style="330"/>
    <col min="11802" max="11802" width="8.21875" style="330" customWidth="1"/>
    <col min="11803" max="12032" width="8.88671875" style="330"/>
    <col min="12033" max="12033" width="27.88671875" style="330" customWidth="1"/>
    <col min="12034" max="12034" width="8.88671875" style="330"/>
    <col min="12035" max="12035" width="8.88671875" style="330" customWidth="1"/>
    <col min="12036" max="12057" width="8.88671875" style="330"/>
    <col min="12058" max="12058" width="8.21875" style="330" customWidth="1"/>
    <col min="12059" max="12288" width="8.88671875" style="330"/>
    <col min="12289" max="12289" width="27.88671875" style="330" customWidth="1"/>
    <col min="12290" max="12290" width="8.88671875" style="330"/>
    <col min="12291" max="12291" width="8.88671875" style="330" customWidth="1"/>
    <col min="12292" max="12313" width="8.88671875" style="330"/>
    <col min="12314" max="12314" width="8.21875" style="330" customWidth="1"/>
    <col min="12315" max="12544" width="8.88671875" style="330"/>
    <col min="12545" max="12545" width="27.88671875" style="330" customWidth="1"/>
    <col min="12546" max="12546" width="8.88671875" style="330"/>
    <col min="12547" max="12547" width="8.88671875" style="330" customWidth="1"/>
    <col min="12548" max="12569" width="8.88671875" style="330"/>
    <col min="12570" max="12570" width="8.21875" style="330" customWidth="1"/>
    <col min="12571" max="12800" width="8.88671875" style="330"/>
    <col min="12801" max="12801" width="27.88671875" style="330" customWidth="1"/>
    <col min="12802" max="12802" width="8.88671875" style="330"/>
    <col min="12803" max="12803" width="8.88671875" style="330" customWidth="1"/>
    <col min="12804" max="12825" width="8.88671875" style="330"/>
    <col min="12826" max="12826" width="8.21875" style="330" customWidth="1"/>
    <col min="12827" max="13056" width="8.88671875" style="330"/>
    <col min="13057" max="13057" width="27.88671875" style="330" customWidth="1"/>
    <col min="13058" max="13058" width="8.88671875" style="330"/>
    <col min="13059" max="13059" width="8.88671875" style="330" customWidth="1"/>
    <col min="13060" max="13081" width="8.88671875" style="330"/>
    <col min="13082" max="13082" width="8.21875" style="330" customWidth="1"/>
    <col min="13083" max="13312" width="8.88671875" style="330"/>
    <col min="13313" max="13313" width="27.88671875" style="330" customWidth="1"/>
    <col min="13314" max="13314" width="8.88671875" style="330"/>
    <col min="13315" max="13315" width="8.88671875" style="330" customWidth="1"/>
    <col min="13316" max="13337" width="8.88671875" style="330"/>
    <col min="13338" max="13338" width="8.21875" style="330" customWidth="1"/>
    <col min="13339" max="13568" width="8.88671875" style="330"/>
    <col min="13569" max="13569" width="27.88671875" style="330" customWidth="1"/>
    <col min="13570" max="13570" width="8.88671875" style="330"/>
    <col min="13571" max="13571" width="8.88671875" style="330" customWidth="1"/>
    <col min="13572" max="13593" width="8.88671875" style="330"/>
    <col min="13594" max="13594" width="8.21875" style="330" customWidth="1"/>
    <col min="13595" max="13824" width="8.88671875" style="330"/>
    <col min="13825" max="13825" width="27.88671875" style="330" customWidth="1"/>
    <col min="13826" max="13826" width="8.88671875" style="330"/>
    <col min="13827" max="13827" width="8.88671875" style="330" customWidth="1"/>
    <col min="13828" max="13849" width="8.88671875" style="330"/>
    <col min="13850" max="13850" width="8.21875" style="330" customWidth="1"/>
    <col min="13851" max="14080" width="8.88671875" style="330"/>
    <col min="14081" max="14081" width="27.88671875" style="330" customWidth="1"/>
    <col min="14082" max="14082" width="8.88671875" style="330"/>
    <col min="14083" max="14083" width="8.88671875" style="330" customWidth="1"/>
    <col min="14084" max="14105" width="8.88671875" style="330"/>
    <col min="14106" max="14106" width="8.21875" style="330" customWidth="1"/>
    <col min="14107" max="14336" width="8.88671875" style="330"/>
    <col min="14337" max="14337" width="27.88671875" style="330" customWidth="1"/>
    <col min="14338" max="14338" width="8.88671875" style="330"/>
    <col min="14339" max="14339" width="8.88671875" style="330" customWidth="1"/>
    <col min="14340" max="14361" width="8.88671875" style="330"/>
    <col min="14362" max="14362" width="8.21875" style="330" customWidth="1"/>
    <col min="14363" max="14592" width="8.88671875" style="330"/>
    <col min="14593" max="14593" width="27.88671875" style="330" customWidth="1"/>
    <col min="14594" max="14594" width="8.88671875" style="330"/>
    <col min="14595" max="14595" width="8.88671875" style="330" customWidth="1"/>
    <col min="14596" max="14617" width="8.88671875" style="330"/>
    <col min="14618" max="14618" width="8.21875" style="330" customWidth="1"/>
    <col min="14619" max="14848" width="8.88671875" style="330"/>
    <col min="14849" max="14849" width="27.88671875" style="330" customWidth="1"/>
    <col min="14850" max="14850" width="8.88671875" style="330"/>
    <col min="14851" max="14851" width="8.88671875" style="330" customWidth="1"/>
    <col min="14852" max="14873" width="8.88671875" style="330"/>
    <col min="14874" max="14874" width="8.21875" style="330" customWidth="1"/>
    <col min="14875" max="15104" width="8.88671875" style="330"/>
    <col min="15105" max="15105" width="27.88671875" style="330" customWidth="1"/>
    <col min="15106" max="15106" width="8.88671875" style="330"/>
    <col min="15107" max="15107" width="8.88671875" style="330" customWidth="1"/>
    <col min="15108" max="15129" width="8.88671875" style="330"/>
    <col min="15130" max="15130" width="8.21875" style="330" customWidth="1"/>
    <col min="15131" max="15360" width="8.88671875" style="330"/>
    <col min="15361" max="15361" width="27.88671875" style="330" customWidth="1"/>
    <col min="15362" max="15362" width="8.88671875" style="330"/>
    <col min="15363" max="15363" width="8.88671875" style="330" customWidth="1"/>
    <col min="15364" max="15385" width="8.88671875" style="330"/>
    <col min="15386" max="15386" width="8.21875" style="330" customWidth="1"/>
    <col min="15387" max="15616" width="8.88671875" style="330"/>
    <col min="15617" max="15617" width="27.88671875" style="330" customWidth="1"/>
    <col min="15618" max="15618" width="8.88671875" style="330"/>
    <col min="15619" max="15619" width="8.88671875" style="330" customWidth="1"/>
    <col min="15620" max="15641" width="8.88671875" style="330"/>
    <col min="15642" max="15642" width="8.21875" style="330" customWidth="1"/>
    <col min="15643" max="15872" width="8.88671875" style="330"/>
    <col min="15873" max="15873" width="27.88671875" style="330" customWidth="1"/>
    <col min="15874" max="15874" width="8.88671875" style="330"/>
    <col min="15875" max="15875" width="8.88671875" style="330" customWidth="1"/>
    <col min="15876" max="15897" width="8.88671875" style="330"/>
    <col min="15898" max="15898" width="8.21875" style="330" customWidth="1"/>
    <col min="15899" max="16128" width="8.88671875" style="330"/>
    <col min="16129" max="16129" width="27.88671875" style="330" customWidth="1"/>
    <col min="16130" max="16130" width="8.88671875" style="330"/>
    <col min="16131" max="16131" width="8.88671875" style="330" customWidth="1"/>
    <col min="16132" max="16153" width="8.88671875" style="330"/>
    <col min="16154" max="16154" width="8.21875" style="330" customWidth="1"/>
    <col min="16155" max="16384" width="8.88671875" style="330"/>
  </cols>
  <sheetData>
    <row r="1" spans="1:37" ht="76.95" customHeight="1" thickBot="1">
      <c r="A1" s="1353" t="s">
        <v>509</v>
      </c>
      <c r="B1" s="1354"/>
      <c r="C1" s="1354"/>
      <c r="D1" s="1354"/>
      <c r="E1" s="1354"/>
      <c r="F1" s="1354"/>
      <c r="G1" s="1354"/>
      <c r="H1" s="1354"/>
      <c r="I1" s="1354"/>
      <c r="J1" s="1354"/>
      <c r="K1" s="1354"/>
      <c r="L1" s="1354"/>
      <c r="M1" s="1354"/>
      <c r="N1" s="1354"/>
      <c r="O1" s="1354"/>
      <c r="P1" s="1354"/>
      <c r="Q1" s="1354"/>
      <c r="R1" s="1354"/>
      <c r="S1" s="1354"/>
      <c r="T1" s="1354"/>
      <c r="U1" s="1354"/>
      <c r="V1" s="1354"/>
      <c r="W1" s="1354"/>
      <c r="X1" s="1354"/>
      <c r="Y1" s="1354"/>
      <c r="Z1" s="1354"/>
      <c r="AA1" s="1354"/>
      <c r="AB1" s="1354"/>
      <c r="AC1" s="1354"/>
      <c r="AD1" s="1354"/>
      <c r="AE1" s="1354"/>
      <c r="AF1" s="1354"/>
      <c r="AG1" s="1354"/>
      <c r="AH1" s="1354"/>
      <c r="AI1" s="1354"/>
      <c r="AJ1" s="1354"/>
      <c r="AK1" s="1354"/>
    </row>
    <row r="2" spans="1:37" ht="42" customHeight="1" thickBot="1">
      <c r="A2" s="1355" t="s">
        <v>510</v>
      </c>
      <c r="B2" s="1358" t="s">
        <v>511</v>
      </c>
      <c r="C2" s="1359"/>
      <c r="D2" s="1360"/>
      <c r="E2" s="1361" t="s">
        <v>0</v>
      </c>
      <c r="F2" s="1362"/>
      <c r="G2" s="1362"/>
      <c r="H2" s="1362"/>
      <c r="I2" s="1362"/>
      <c r="J2" s="1363"/>
      <c r="K2" s="1364" t="s">
        <v>512</v>
      </c>
      <c r="L2" s="1365"/>
      <c r="M2" s="1366"/>
      <c r="N2" s="1367" t="s">
        <v>1</v>
      </c>
      <c r="O2" s="1367"/>
      <c r="P2" s="1367"/>
      <c r="Q2" s="1368"/>
      <c r="R2" s="1371" t="s">
        <v>513</v>
      </c>
      <c r="S2" s="1372"/>
      <c r="T2" s="1372"/>
      <c r="U2" s="1373"/>
      <c r="V2" s="1373"/>
      <c r="W2" s="1373"/>
      <c r="X2" s="1373"/>
      <c r="Y2" s="1372"/>
      <c r="Z2" s="1372"/>
      <c r="AA2" s="1372"/>
      <c r="AB2" s="1372"/>
      <c r="AC2" s="1372"/>
      <c r="AD2" s="1372"/>
      <c r="AE2" s="1372"/>
      <c r="AF2" s="1372"/>
      <c r="AG2" s="1372"/>
      <c r="AH2" s="1372"/>
      <c r="AI2" s="1372"/>
      <c r="AJ2" s="1372"/>
      <c r="AK2" s="1374"/>
    </row>
    <row r="3" spans="1:37" ht="21" thickTop="1" thickBot="1">
      <c r="A3" s="1356"/>
      <c r="B3" s="1375" t="s">
        <v>3</v>
      </c>
      <c r="C3" s="1378" t="s">
        <v>4</v>
      </c>
      <c r="D3" s="1381" t="s">
        <v>5</v>
      </c>
      <c r="E3" s="1389" t="s">
        <v>514</v>
      </c>
      <c r="F3" s="1390"/>
      <c r="G3" s="1254" t="s">
        <v>515</v>
      </c>
      <c r="H3" s="1254"/>
      <c r="I3" s="1393" t="s">
        <v>516</v>
      </c>
      <c r="J3" s="1394"/>
      <c r="K3" s="1364" t="s">
        <v>3</v>
      </c>
      <c r="L3" s="1398" t="s">
        <v>4</v>
      </c>
      <c r="M3" s="1399" t="s">
        <v>5</v>
      </c>
      <c r="N3" s="1369"/>
      <c r="O3" s="1369"/>
      <c r="P3" s="1369"/>
      <c r="Q3" s="1369"/>
      <c r="R3" s="1403" t="s">
        <v>517</v>
      </c>
      <c r="S3" s="1373"/>
      <c r="T3" s="1404"/>
      <c r="U3" s="1408" t="s">
        <v>518</v>
      </c>
      <c r="V3" s="1409"/>
      <c r="W3" s="1409"/>
      <c r="X3" s="1410"/>
      <c r="Y3" s="1403" t="s">
        <v>519</v>
      </c>
      <c r="Z3" s="1411"/>
      <c r="AA3" s="1411"/>
      <c r="AB3" s="1411"/>
      <c r="AC3" s="1411"/>
      <c r="AD3" s="1412"/>
      <c r="AE3" s="1403" t="s">
        <v>520</v>
      </c>
      <c r="AF3" s="1411"/>
      <c r="AG3" s="1411"/>
      <c r="AH3" s="1411"/>
      <c r="AI3" s="1411"/>
      <c r="AJ3" s="1404"/>
      <c r="AK3" s="1384" t="s">
        <v>521</v>
      </c>
    </row>
    <row r="4" spans="1:37" ht="20.399999999999999" thickBot="1">
      <c r="A4" s="1356"/>
      <c r="B4" s="1376"/>
      <c r="C4" s="1379"/>
      <c r="D4" s="1382"/>
      <c r="E4" s="1391"/>
      <c r="F4" s="1392"/>
      <c r="G4" s="1254"/>
      <c r="H4" s="1254"/>
      <c r="I4" s="1395"/>
      <c r="J4" s="1396"/>
      <c r="K4" s="1397"/>
      <c r="L4" s="1365"/>
      <c r="M4" s="1366"/>
      <c r="N4" s="1370"/>
      <c r="O4" s="1370"/>
      <c r="P4" s="1370"/>
      <c r="Q4" s="1369"/>
      <c r="R4" s="1405"/>
      <c r="S4" s="1406"/>
      <c r="T4" s="1407"/>
      <c r="U4" s="1405"/>
      <c r="V4" s="1406"/>
      <c r="W4" s="1406"/>
      <c r="X4" s="1407"/>
      <c r="Y4" s="1405"/>
      <c r="Z4" s="1406"/>
      <c r="AA4" s="1406"/>
      <c r="AB4" s="1406"/>
      <c r="AC4" s="1406"/>
      <c r="AD4" s="1413"/>
      <c r="AE4" s="1414"/>
      <c r="AF4" s="1415"/>
      <c r="AG4" s="1415"/>
      <c r="AH4" s="1415"/>
      <c r="AI4" s="1415"/>
      <c r="AJ4" s="1416"/>
      <c r="AK4" s="1385"/>
    </row>
    <row r="5" spans="1:37" ht="21" thickTop="1" thickBot="1">
      <c r="A5" s="1356"/>
      <c r="B5" s="1376"/>
      <c r="C5" s="1379"/>
      <c r="D5" s="1382"/>
      <c r="E5" s="1388" t="s">
        <v>3</v>
      </c>
      <c r="F5" s="1254" t="s">
        <v>4</v>
      </c>
      <c r="G5" s="1254" t="s">
        <v>3</v>
      </c>
      <c r="H5" s="1254" t="s">
        <v>4</v>
      </c>
      <c r="I5" s="1254" t="s">
        <v>3</v>
      </c>
      <c r="J5" s="1400" t="s">
        <v>4</v>
      </c>
      <c r="K5" s="1397"/>
      <c r="L5" s="1365"/>
      <c r="M5" s="1366"/>
      <c r="N5" s="1417" t="s">
        <v>3</v>
      </c>
      <c r="O5" s="1419" t="s">
        <v>4</v>
      </c>
      <c r="P5" s="1419" t="s">
        <v>5</v>
      </c>
      <c r="Q5" s="1421" t="s">
        <v>522</v>
      </c>
      <c r="R5" s="1384" t="s">
        <v>3</v>
      </c>
      <c r="S5" s="1401" t="s">
        <v>4</v>
      </c>
      <c r="T5" s="1426" t="s">
        <v>523</v>
      </c>
      <c r="U5" s="1384" t="s">
        <v>514</v>
      </c>
      <c r="V5" s="1429" t="s">
        <v>515</v>
      </c>
      <c r="W5" s="1429" t="s">
        <v>516</v>
      </c>
      <c r="X5" s="1426" t="s">
        <v>523</v>
      </c>
      <c r="Y5" s="1384" t="s">
        <v>524</v>
      </c>
      <c r="Z5" s="1429" t="s">
        <v>525</v>
      </c>
      <c r="AA5" s="1429" t="s">
        <v>526</v>
      </c>
      <c r="AB5" s="1429" t="s">
        <v>527</v>
      </c>
      <c r="AC5" s="1429" t="s">
        <v>528</v>
      </c>
      <c r="AD5" s="1426" t="s">
        <v>5</v>
      </c>
      <c r="AE5" s="1424" t="s">
        <v>529</v>
      </c>
      <c r="AF5" s="1433" t="s">
        <v>530</v>
      </c>
      <c r="AG5" s="1433" t="s">
        <v>531</v>
      </c>
      <c r="AH5" s="1433" t="s">
        <v>532</v>
      </c>
      <c r="AI5" s="1435" t="s">
        <v>533</v>
      </c>
      <c r="AJ5" s="1437" t="s">
        <v>523</v>
      </c>
      <c r="AK5" s="1386"/>
    </row>
    <row r="6" spans="1:37" ht="62.4" customHeight="1" thickBot="1">
      <c r="A6" s="1357"/>
      <c r="B6" s="1377"/>
      <c r="C6" s="1380"/>
      <c r="D6" s="1383"/>
      <c r="E6" s="1388"/>
      <c r="F6" s="1254"/>
      <c r="G6" s="1254"/>
      <c r="H6" s="1254"/>
      <c r="I6" s="1254"/>
      <c r="J6" s="1400"/>
      <c r="K6" s="1397"/>
      <c r="L6" s="1365"/>
      <c r="M6" s="1366"/>
      <c r="N6" s="1418"/>
      <c r="O6" s="1420"/>
      <c r="P6" s="1420"/>
      <c r="Q6" s="1422"/>
      <c r="R6" s="1423"/>
      <c r="S6" s="1402"/>
      <c r="T6" s="1427"/>
      <c r="U6" s="1428"/>
      <c r="V6" s="1430"/>
      <c r="W6" s="1430"/>
      <c r="X6" s="1431"/>
      <c r="Y6" s="1432"/>
      <c r="Z6" s="1430"/>
      <c r="AA6" s="1430"/>
      <c r="AB6" s="1430"/>
      <c r="AC6" s="1430"/>
      <c r="AD6" s="1439"/>
      <c r="AE6" s="1425"/>
      <c r="AF6" s="1434"/>
      <c r="AG6" s="1434"/>
      <c r="AH6" s="1434"/>
      <c r="AI6" s="1436"/>
      <c r="AJ6" s="1438"/>
      <c r="AK6" s="1387"/>
    </row>
    <row r="7" spans="1:37" ht="31.5" customHeight="1" thickBot="1">
      <c r="A7" s="413" t="s">
        <v>534</v>
      </c>
      <c r="B7" s="414">
        <v>10</v>
      </c>
      <c r="C7" s="415">
        <v>65</v>
      </c>
      <c r="D7" s="416">
        <v>75</v>
      </c>
      <c r="E7" s="415">
        <v>0</v>
      </c>
      <c r="F7" s="415">
        <v>10</v>
      </c>
      <c r="G7" s="415">
        <v>3</v>
      </c>
      <c r="H7" s="415">
        <v>40</v>
      </c>
      <c r="I7" s="415">
        <v>7</v>
      </c>
      <c r="J7" s="415">
        <v>15</v>
      </c>
      <c r="K7" s="415">
        <v>10</v>
      </c>
      <c r="L7" s="415">
        <v>65</v>
      </c>
      <c r="M7" s="416">
        <v>75</v>
      </c>
      <c r="N7" s="417">
        <v>0</v>
      </c>
      <c r="O7" s="417">
        <v>0</v>
      </c>
      <c r="P7" s="417">
        <v>0</v>
      </c>
      <c r="Q7" s="418">
        <v>0</v>
      </c>
      <c r="R7" s="419">
        <v>0</v>
      </c>
      <c r="S7" s="420">
        <v>0</v>
      </c>
      <c r="T7" s="421">
        <v>0</v>
      </c>
      <c r="U7" s="422">
        <v>0</v>
      </c>
      <c r="V7" s="423">
        <v>0</v>
      </c>
      <c r="W7" s="423">
        <v>0</v>
      </c>
      <c r="X7" s="424">
        <v>0</v>
      </c>
      <c r="Y7" s="425">
        <v>0</v>
      </c>
      <c r="Z7" s="423">
        <v>0</v>
      </c>
      <c r="AA7" s="423">
        <v>0</v>
      </c>
      <c r="AB7" s="423">
        <v>0</v>
      </c>
      <c r="AC7" s="423">
        <v>0</v>
      </c>
      <c r="AD7" s="424">
        <v>0</v>
      </c>
      <c r="AE7" s="426">
        <v>0</v>
      </c>
      <c r="AF7" s="427">
        <v>0</v>
      </c>
      <c r="AG7" s="427">
        <v>0</v>
      </c>
      <c r="AH7" s="427">
        <v>0</v>
      </c>
      <c r="AI7" s="428">
        <v>0</v>
      </c>
      <c r="AJ7" s="429">
        <v>0</v>
      </c>
      <c r="AK7" s="445">
        <f>AJ7/M7</f>
        <v>0</v>
      </c>
    </row>
    <row r="8" spans="1:37" ht="33" customHeight="1" thickBot="1">
      <c r="A8" s="413" t="s">
        <v>535</v>
      </c>
      <c r="B8" s="414">
        <v>3</v>
      </c>
      <c r="C8" s="415">
        <v>31</v>
      </c>
      <c r="D8" s="416">
        <v>34</v>
      </c>
      <c r="E8" s="415">
        <v>1</v>
      </c>
      <c r="F8" s="415">
        <v>17</v>
      </c>
      <c r="G8" s="415">
        <v>0</v>
      </c>
      <c r="H8" s="415">
        <v>11</v>
      </c>
      <c r="I8" s="415">
        <v>2</v>
      </c>
      <c r="J8" s="415">
        <v>3</v>
      </c>
      <c r="K8" s="415">
        <v>3</v>
      </c>
      <c r="L8" s="415">
        <v>31</v>
      </c>
      <c r="M8" s="416">
        <v>34</v>
      </c>
      <c r="N8" s="417">
        <v>3</v>
      </c>
      <c r="O8" s="417">
        <v>20</v>
      </c>
      <c r="P8" s="417">
        <v>23</v>
      </c>
      <c r="Q8" s="430">
        <v>0.68</v>
      </c>
      <c r="R8" s="426">
        <v>1</v>
      </c>
      <c r="S8" s="427">
        <v>0</v>
      </c>
      <c r="T8" s="429">
        <v>1</v>
      </c>
      <c r="U8" s="426">
        <v>1</v>
      </c>
      <c r="V8" s="428">
        <v>0</v>
      </c>
      <c r="W8" s="428">
        <v>0</v>
      </c>
      <c r="X8" s="429">
        <v>1</v>
      </c>
      <c r="Y8" s="431">
        <v>1</v>
      </c>
      <c r="Z8" s="428">
        <v>0</v>
      </c>
      <c r="AA8" s="428">
        <v>0</v>
      </c>
      <c r="AB8" s="428">
        <v>0</v>
      </c>
      <c r="AC8" s="428">
        <v>0</v>
      </c>
      <c r="AD8" s="429">
        <v>1</v>
      </c>
      <c r="AE8" s="426">
        <v>0</v>
      </c>
      <c r="AF8" s="427">
        <v>0</v>
      </c>
      <c r="AG8" s="427">
        <v>0</v>
      </c>
      <c r="AH8" s="427">
        <v>0</v>
      </c>
      <c r="AI8" s="428">
        <v>1</v>
      </c>
      <c r="AJ8" s="429">
        <v>1</v>
      </c>
      <c r="AK8" s="445">
        <f t="shared" ref="AK8:AK24" si="0">AJ8/M8</f>
        <v>2.9411764705882353E-2</v>
      </c>
    </row>
    <row r="9" spans="1:37" ht="31.5" customHeight="1" thickBot="1">
      <c r="A9" s="432" t="s">
        <v>536</v>
      </c>
      <c r="B9" s="414">
        <v>17</v>
      </c>
      <c r="C9" s="415">
        <v>43</v>
      </c>
      <c r="D9" s="416">
        <v>60</v>
      </c>
      <c r="E9" s="415">
        <v>0</v>
      </c>
      <c r="F9" s="415">
        <v>4</v>
      </c>
      <c r="G9" s="415">
        <v>4</v>
      </c>
      <c r="H9" s="415">
        <v>16</v>
      </c>
      <c r="I9" s="415">
        <v>13</v>
      </c>
      <c r="J9" s="415">
        <v>23</v>
      </c>
      <c r="K9" s="415">
        <v>17</v>
      </c>
      <c r="L9" s="415">
        <v>43</v>
      </c>
      <c r="M9" s="416">
        <v>60</v>
      </c>
      <c r="N9" s="417">
        <v>7</v>
      </c>
      <c r="O9" s="417">
        <v>15</v>
      </c>
      <c r="P9" s="417">
        <v>22</v>
      </c>
      <c r="Q9" s="430">
        <v>0.37</v>
      </c>
      <c r="R9" s="419">
        <v>0</v>
      </c>
      <c r="S9" s="420">
        <v>0</v>
      </c>
      <c r="T9" s="421">
        <v>0</v>
      </c>
      <c r="U9" s="422">
        <v>0</v>
      </c>
      <c r="V9" s="423">
        <v>0</v>
      </c>
      <c r="W9" s="423">
        <v>0</v>
      </c>
      <c r="X9" s="424">
        <v>0</v>
      </c>
      <c r="Y9" s="425">
        <v>0</v>
      </c>
      <c r="Z9" s="423">
        <v>0</v>
      </c>
      <c r="AA9" s="423">
        <v>0</v>
      </c>
      <c r="AB9" s="423">
        <v>0</v>
      </c>
      <c r="AC9" s="423">
        <v>0</v>
      </c>
      <c r="AD9" s="424">
        <v>0</v>
      </c>
      <c r="AE9" s="426">
        <v>0</v>
      </c>
      <c r="AF9" s="427">
        <v>0</v>
      </c>
      <c r="AG9" s="427">
        <v>0</v>
      </c>
      <c r="AH9" s="427">
        <v>0</v>
      </c>
      <c r="AI9" s="428">
        <v>0</v>
      </c>
      <c r="AJ9" s="429">
        <v>0</v>
      </c>
      <c r="AK9" s="445">
        <f t="shared" si="0"/>
        <v>0</v>
      </c>
    </row>
    <row r="10" spans="1:37" ht="33" customHeight="1" thickBot="1">
      <c r="A10" s="432" t="s">
        <v>537</v>
      </c>
      <c r="B10" s="414">
        <v>29</v>
      </c>
      <c r="C10" s="415">
        <v>57</v>
      </c>
      <c r="D10" s="416">
        <v>86</v>
      </c>
      <c r="E10" s="415">
        <v>6</v>
      </c>
      <c r="F10" s="415">
        <v>9</v>
      </c>
      <c r="G10" s="415">
        <v>12</v>
      </c>
      <c r="H10" s="415">
        <v>9</v>
      </c>
      <c r="I10" s="415">
        <v>11</v>
      </c>
      <c r="J10" s="415">
        <v>39</v>
      </c>
      <c r="K10" s="415">
        <v>29</v>
      </c>
      <c r="L10" s="415">
        <v>57</v>
      </c>
      <c r="M10" s="416">
        <v>86</v>
      </c>
      <c r="N10" s="417">
        <v>21</v>
      </c>
      <c r="O10" s="417">
        <v>48</v>
      </c>
      <c r="P10" s="417">
        <v>69</v>
      </c>
      <c r="Q10" s="430">
        <v>0.8</v>
      </c>
      <c r="R10" s="419">
        <v>0</v>
      </c>
      <c r="S10" s="420">
        <v>0</v>
      </c>
      <c r="T10" s="421">
        <v>0</v>
      </c>
      <c r="U10" s="422">
        <v>0</v>
      </c>
      <c r="V10" s="423">
        <v>0</v>
      </c>
      <c r="W10" s="423">
        <v>0</v>
      </c>
      <c r="X10" s="424">
        <v>0</v>
      </c>
      <c r="Y10" s="425">
        <v>0</v>
      </c>
      <c r="Z10" s="423">
        <v>0</v>
      </c>
      <c r="AA10" s="423">
        <v>0</v>
      </c>
      <c r="AB10" s="423">
        <v>0</v>
      </c>
      <c r="AC10" s="423">
        <v>0</v>
      </c>
      <c r="AD10" s="424">
        <v>0</v>
      </c>
      <c r="AE10" s="426">
        <v>0</v>
      </c>
      <c r="AF10" s="427">
        <v>0</v>
      </c>
      <c r="AG10" s="427">
        <v>0</v>
      </c>
      <c r="AH10" s="427">
        <v>0</v>
      </c>
      <c r="AI10" s="428">
        <v>0</v>
      </c>
      <c r="AJ10" s="429">
        <v>0</v>
      </c>
      <c r="AK10" s="445">
        <f t="shared" si="0"/>
        <v>0</v>
      </c>
    </row>
    <row r="11" spans="1:37" ht="30.75" customHeight="1" thickBot="1">
      <c r="A11" s="432" t="s">
        <v>538</v>
      </c>
      <c r="B11" s="414">
        <v>78</v>
      </c>
      <c r="C11" s="415">
        <v>42</v>
      </c>
      <c r="D11" s="416">
        <v>120</v>
      </c>
      <c r="E11" s="415">
        <v>33</v>
      </c>
      <c r="F11" s="415">
        <v>13</v>
      </c>
      <c r="G11" s="415">
        <v>15</v>
      </c>
      <c r="H11" s="415">
        <v>11</v>
      </c>
      <c r="I11" s="415">
        <v>30</v>
      </c>
      <c r="J11" s="415">
        <v>18</v>
      </c>
      <c r="K11" s="415">
        <v>78</v>
      </c>
      <c r="L11" s="415">
        <v>42</v>
      </c>
      <c r="M11" s="416">
        <v>120</v>
      </c>
      <c r="N11" s="417">
        <v>33</v>
      </c>
      <c r="O11" s="417">
        <v>67</v>
      </c>
      <c r="P11" s="417">
        <v>100</v>
      </c>
      <c r="Q11" s="430">
        <v>0.83</v>
      </c>
      <c r="R11" s="419">
        <v>0</v>
      </c>
      <c r="S11" s="420">
        <v>0</v>
      </c>
      <c r="T11" s="421">
        <v>0</v>
      </c>
      <c r="U11" s="422">
        <v>0</v>
      </c>
      <c r="V11" s="423">
        <v>0</v>
      </c>
      <c r="W11" s="423">
        <v>0</v>
      </c>
      <c r="X11" s="424">
        <v>0</v>
      </c>
      <c r="Y11" s="425">
        <v>0</v>
      </c>
      <c r="Z11" s="423">
        <v>0</v>
      </c>
      <c r="AA11" s="423">
        <v>0</v>
      </c>
      <c r="AB11" s="423">
        <v>0</v>
      </c>
      <c r="AC11" s="423">
        <v>0</v>
      </c>
      <c r="AD11" s="424">
        <v>0</v>
      </c>
      <c r="AE11" s="426">
        <v>0</v>
      </c>
      <c r="AF11" s="427">
        <v>0</v>
      </c>
      <c r="AG11" s="427">
        <v>0</v>
      </c>
      <c r="AH11" s="427">
        <v>0</v>
      </c>
      <c r="AI11" s="428">
        <v>0</v>
      </c>
      <c r="AJ11" s="429">
        <v>0</v>
      </c>
      <c r="AK11" s="445">
        <f t="shared" si="0"/>
        <v>0</v>
      </c>
    </row>
    <row r="12" spans="1:37" ht="31.5" customHeight="1" thickBot="1">
      <c r="A12" s="432" t="s">
        <v>539</v>
      </c>
      <c r="B12" s="414">
        <v>13</v>
      </c>
      <c r="C12" s="415">
        <v>39</v>
      </c>
      <c r="D12" s="416">
        <v>52</v>
      </c>
      <c r="E12" s="415">
        <v>3</v>
      </c>
      <c r="F12" s="415">
        <v>8</v>
      </c>
      <c r="G12" s="415">
        <v>5</v>
      </c>
      <c r="H12" s="415">
        <v>23</v>
      </c>
      <c r="I12" s="415">
        <v>5</v>
      </c>
      <c r="J12" s="415">
        <v>8</v>
      </c>
      <c r="K12" s="415">
        <v>13</v>
      </c>
      <c r="L12" s="415">
        <v>39</v>
      </c>
      <c r="M12" s="416">
        <v>52</v>
      </c>
      <c r="N12" s="417">
        <v>13</v>
      </c>
      <c r="O12" s="417">
        <v>39</v>
      </c>
      <c r="P12" s="417">
        <v>52</v>
      </c>
      <c r="Q12" s="430">
        <v>1</v>
      </c>
      <c r="R12" s="419">
        <v>0</v>
      </c>
      <c r="S12" s="420">
        <v>0</v>
      </c>
      <c r="T12" s="421">
        <v>0</v>
      </c>
      <c r="U12" s="422">
        <v>0</v>
      </c>
      <c r="V12" s="423">
        <v>0</v>
      </c>
      <c r="W12" s="423">
        <v>0</v>
      </c>
      <c r="X12" s="424">
        <v>0</v>
      </c>
      <c r="Y12" s="425">
        <v>0</v>
      </c>
      <c r="Z12" s="423">
        <v>0</v>
      </c>
      <c r="AA12" s="423">
        <v>0</v>
      </c>
      <c r="AB12" s="423">
        <v>0</v>
      </c>
      <c r="AC12" s="423">
        <v>0</v>
      </c>
      <c r="AD12" s="424">
        <v>0</v>
      </c>
      <c r="AE12" s="426">
        <v>0</v>
      </c>
      <c r="AF12" s="427">
        <v>0</v>
      </c>
      <c r="AG12" s="427">
        <v>0</v>
      </c>
      <c r="AH12" s="427">
        <v>0</v>
      </c>
      <c r="AI12" s="428">
        <v>0</v>
      </c>
      <c r="AJ12" s="429">
        <v>0</v>
      </c>
      <c r="AK12" s="445">
        <f t="shared" si="0"/>
        <v>0</v>
      </c>
    </row>
    <row r="13" spans="1:37" ht="31.5" customHeight="1" thickBot="1">
      <c r="A13" s="432" t="s">
        <v>540</v>
      </c>
      <c r="B13" s="414">
        <v>11</v>
      </c>
      <c r="C13" s="415">
        <v>24</v>
      </c>
      <c r="D13" s="416">
        <v>35</v>
      </c>
      <c r="E13" s="415">
        <v>3</v>
      </c>
      <c r="F13" s="415">
        <v>5</v>
      </c>
      <c r="G13" s="415">
        <v>5</v>
      </c>
      <c r="H13" s="415">
        <v>11</v>
      </c>
      <c r="I13" s="415">
        <v>3</v>
      </c>
      <c r="J13" s="415">
        <v>8</v>
      </c>
      <c r="K13" s="415">
        <v>11</v>
      </c>
      <c r="L13" s="415">
        <v>24</v>
      </c>
      <c r="M13" s="416">
        <v>35</v>
      </c>
      <c r="N13" s="417">
        <v>7</v>
      </c>
      <c r="O13" s="417">
        <v>8</v>
      </c>
      <c r="P13" s="417">
        <v>15</v>
      </c>
      <c r="Q13" s="430">
        <v>0.43</v>
      </c>
      <c r="R13" s="419">
        <v>0</v>
      </c>
      <c r="S13" s="420">
        <v>0</v>
      </c>
      <c r="T13" s="421">
        <v>0</v>
      </c>
      <c r="U13" s="422">
        <v>0</v>
      </c>
      <c r="V13" s="423">
        <v>0</v>
      </c>
      <c r="W13" s="423">
        <v>0</v>
      </c>
      <c r="X13" s="424">
        <v>0</v>
      </c>
      <c r="Y13" s="425">
        <v>0</v>
      </c>
      <c r="Z13" s="423">
        <v>0</v>
      </c>
      <c r="AA13" s="423">
        <v>0</v>
      </c>
      <c r="AB13" s="423">
        <v>0</v>
      </c>
      <c r="AC13" s="423">
        <v>0</v>
      </c>
      <c r="AD13" s="424">
        <v>0</v>
      </c>
      <c r="AE13" s="426">
        <v>0</v>
      </c>
      <c r="AF13" s="427">
        <v>0</v>
      </c>
      <c r="AG13" s="427">
        <v>0</v>
      </c>
      <c r="AH13" s="427">
        <v>0</v>
      </c>
      <c r="AI13" s="428">
        <v>0</v>
      </c>
      <c r="AJ13" s="429">
        <v>0</v>
      </c>
      <c r="AK13" s="445">
        <f t="shared" si="0"/>
        <v>0</v>
      </c>
    </row>
    <row r="14" spans="1:37" ht="31.5" customHeight="1" thickBot="1">
      <c r="A14" s="432" t="s">
        <v>541</v>
      </c>
      <c r="B14" s="414">
        <v>10</v>
      </c>
      <c r="C14" s="415">
        <v>35</v>
      </c>
      <c r="D14" s="416">
        <v>45</v>
      </c>
      <c r="E14" s="415">
        <v>4</v>
      </c>
      <c r="F14" s="415">
        <v>25</v>
      </c>
      <c r="G14" s="415">
        <v>4</v>
      </c>
      <c r="H14" s="415">
        <v>6</v>
      </c>
      <c r="I14" s="415">
        <v>2</v>
      </c>
      <c r="J14" s="415">
        <v>4</v>
      </c>
      <c r="K14" s="415">
        <v>10</v>
      </c>
      <c r="L14" s="415">
        <v>35</v>
      </c>
      <c r="M14" s="416">
        <v>45</v>
      </c>
      <c r="N14" s="417">
        <v>5</v>
      </c>
      <c r="O14" s="417">
        <v>30</v>
      </c>
      <c r="P14" s="417">
        <v>35</v>
      </c>
      <c r="Q14" s="430">
        <v>0.78</v>
      </c>
      <c r="R14" s="419">
        <v>0</v>
      </c>
      <c r="S14" s="420">
        <v>0</v>
      </c>
      <c r="T14" s="421">
        <v>0</v>
      </c>
      <c r="U14" s="422">
        <v>0</v>
      </c>
      <c r="V14" s="423">
        <v>0</v>
      </c>
      <c r="W14" s="423">
        <v>0</v>
      </c>
      <c r="X14" s="424">
        <v>0</v>
      </c>
      <c r="Y14" s="425">
        <v>0</v>
      </c>
      <c r="Z14" s="423">
        <v>0</v>
      </c>
      <c r="AA14" s="423">
        <v>0</v>
      </c>
      <c r="AB14" s="423">
        <v>0</v>
      </c>
      <c r="AC14" s="423">
        <v>0</v>
      </c>
      <c r="AD14" s="424">
        <v>0</v>
      </c>
      <c r="AE14" s="426">
        <v>0</v>
      </c>
      <c r="AF14" s="427">
        <v>0</v>
      </c>
      <c r="AG14" s="427">
        <v>0</v>
      </c>
      <c r="AH14" s="427">
        <v>0</v>
      </c>
      <c r="AI14" s="428">
        <v>0</v>
      </c>
      <c r="AJ14" s="429">
        <v>0</v>
      </c>
      <c r="AK14" s="445">
        <f t="shared" si="0"/>
        <v>0</v>
      </c>
    </row>
    <row r="15" spans="1:37" ht="33" customHeight="1" thickBot="1">
      <c r="A15" s="432" t="s">
        <v>542</v>
      </c>
      <c r="B15" s="414">
        <v>30</v>
      </c>
      <c r="C15" s="415">
        <v>50</v>
      </c>
      <c r="D15" s="416">
        <v>80</v>
      </c>
      <c r="E15" s="415">
        <v>2</v>
      </c>
      <c r="F15" s="415">
        <v>8</v>
      </c>
      <c r="G15" s="415">
        <v>20</v>
      </c>
      <c r="H15" s="415">
        <v>30</v>
      </c>
      <c r="I15" s="415">
        <v>8</v>
      </c>
      <c r="J15" s="415">
        <v>12</v>
      </c>
      <c r="K15" s="415">
        <v>30</v>
      </c>
      <c r="L15" s="415">
        <v>50</v>
      </c>
      <c r="M15" s="416">
        <v>80</v>
      </c>
      <c r="N15" s="417">
        <v>4</v>
      </c>
      <c r="O15" s="417">
        <v>16</v>
      </c>
      <c r="P15" s="417">
        <v>20</v>
      </c>
      <c r="Q15" s="430">
        <v>0.25</v>
      </c>
      <c r="R15" s="419">
        <v>0</v>
      </c>
      <c r="S15" s="420">
        <v>0</v>
      </c>
      <c r="T15" s="421">
        <v>0</v>
      </c>
      <c r="U15" s="422">
        <v>0</v>
      </c>
      <c r="V15" s="423">
        <v>0</v>
      </c>
      <c r="W15" s="423">
        <v>0</v>
      </c>
      <c r="X15" s="424">
        <v>0</v>
      </c>
      <c r="Y15" s="425">
        <v>0</v>
      </c>
      <c r="Z15" s="423">
        <v>0</v>
      </c>
      <c r="AA15" s="423">
        <v>0</v>
      </c>
      <c r="AB15" s="423">
        <v>0</v>
      </c>
      <c r="AC15" s="423">
        <v>0</v>
      </c>
      <c r="AD15" s="424">
        <v>0</v>
      </c>
      <c r="AE15" s="426">
        <v>0</v>
      </c>
      <c r="AF15" s="427">
        <v>0</v>
      </c>
      <c r="AG15" s="427">
        <v>0</v>
      </c>
      <c r="AH15" s="427">
        <v>0</v>
      </c>
      <c r="AI15" s="428">
        <v>0</v>
      </c>
      <c r="AJ15" s="429">
        <v>0</v>
      </c>
      <c r="AK15" s="445">
        <f t="shared" si="0"/>
        <v>0</v>
      </c>
    </row>
    <row r="16" spans="1:37" ht="32.25" customHeight="1" thickBot="1">
      <c r="A16" s="432" t="s">
        <v>543</v>
      </c>
      <c r="B16" s="414">
        <v>13</v>
      </c>
      <c r="C16" s="415">
        <v>58</v>
      </c>
      <c r="D16" s="416">
        <v>71</v>
      </c>
      <c r="E16" s="415">
        <v>3</v>
      </c>
      <c r="F16" s="415">
        <v>21</v>
      </c>
      <c r="G16" s="415">
        <v>2</v>
      </c>
      <c r="H16" s="415">
        <v>29</v>
      </c>
      <c r="I16" s="415">
        <v>8</v>
      </c>
      <c r="J16" s="415">
        <v>8</v>
      </c>
      <c r="K16" s="415">
        <v>13</v>
      </c>
      <c r="L16" s="415">
        <v>58</v>
      </c>
      <c r="M16" s="416">
        <v>71</v>
      </c>
      <c r="N16" s="417">
        <v>3</v>
      </c>
      <c r="O16" s="417">
        <v>17</v>
      </c>
      <c r="P16" s="417">
        <v>20</v>
      </c>
      <c r="Q16" s="430">
        <v>0.28000000000000003</v>
      </c>
      <c r="R16" s="419">
        <v>0</v>
      </c>
      <c r="S16" s="420">
        <v>0</v>
      </c>
      <c r="T16" s="421">
        <v>0</v>
      </c>
      <c r="U16" s="422">
        <v>0</v>
      </c>
      <c r="V16" s="423">
        <v>0</v>
      </c>
      <c r="W16" s="423">
        <v>0</v>
      </c>
      <c r="X16" s="424">
        <v>0</v>
      </c>
      <c r="Y16" s="425">
        <v>0</v>
      </c>
      <c r="Z16" s="423">
        <v>0</v>
      </c>
      <c r="AA16" s="423">
        <v>0</v>
      </c>
      <c r="AB16" s="423">
        <v>0</v>
      </c>
      <c r="AC16" s="423">
        <v>0</v>
      </c>
      <c r="AD16" s="424">
        <v>0</v>
      </c>
      <c r="AE16" s="426">
        <v>0</v>
      </c>
      <c r="AF16" s="427">
        <v>0</v>
      </c>
      <c r="AG16" s="427">
        <v>0</v>
      </c>
      <c r="AH16" s="427">
        <v>0</v>
      </c>
      <c r="AI16" s="428">
        <v>0</v>
      </c>
      <c r="AJ16" s="429">
        <v>0</v>
      </c>
      <c r="AK16" s="445">
        <f t="shared" si="0"/>
        <v>0</v>
      </c>
    </row>
    <row r="17" spans="1:37" ht="30.75" customHeight="1" thickBot="1">
      <c r="A17" s="432" t="s">
        <v>544</v>
      </c>
      <c r="B17" s="414">
        <v>13</v>
      </c>
      <c r="C17" s="415">
        <v>22</v>
      </c>
      <c r="D17" s="416">
        <v>35</v>
      </c>
      <c r="E17" s="415">
        <v>0</v>
      </c>
      <c r="F17" s="415">
        <v>2</v>
      </c>
      <c r="G17" s="415">
        <v>2</v>
      </c>
      <c r="H17" s="415">
        <v>7</v>
      </c>
      <c r="I17" s="415">
        <v>11</v>
      </c>
      <c r="J17" s="415">
        <v>13</v>
      </c>
      <c r="K17" s="415">
        <v>13</v>
      </c>
      <c r="L17" s="415">
        <v>22</v>
      </c>
      <c r="M17" s="416">
        <v>35</v>
      </c>
      <c r="N17" s="417">
        <v>0</v>
      </c>
      <c r="O17" s="417">
        <v>0</v>
      </c>
      <c r="P17" s="417">
        <v>0</v>
      </c>
      <c r="Q17" s="430">
        <v>0</v>
      </c>
      <c r="R17" s="419">
        <v>0</v>
      </c>
      <c r="S17" s="420">
        <v>0</v>
      </c>
      <c r="T17" s="421">
        <v>0</v>
      </c>
      <c r="U17" s="422">
        <v>0</v>
      </c>
      <c r="V17" s="423">
        <v>0</v>
      </c>
      <c r="W17" s="423">
        <v>0</v>
      </c>
      <c r="X17" s="424">
        <v>0</v>
      </c>
      <c r="Y17" s="425">
        <v>0</v>
      </c>
      <c r="Z17" s="423">
        <v>0</v>
      </c>
      <c r="AA17" s="423">
        <v>0</v>
      </c>
      <c r="AB17" s="423">
        <v>0</v>
      </c>
      <c r="AC17" s="423">
        <v>0</v>
      </c>
      <c r="AD17" s="424">
        <v>0</v>
      </c>
      <c r="AE17" s="426">
        <v>0</v>
      </c>
      <c r="AF17" s="427">
        <v>0</v>
      </c>
      <c r="AG17" s="427">
        <v>0</v>
      </c>
      <c r="AH17" s="427">
        <v>0</v>
      </c>
      <c r="AI17" s="428">
        <v>0</v>
      </c>
      <c r="AJ17" s="429">
        <v>0</v>
      </c>
      <c r="AK17" s="445">
        <f t="shared" si="0"/>
        <v>0</v>
      </c>
    </row>
    <row r="18" spans="1:37" ht="34.5" customHeight="1" thickBot="1">
      <c r="A18" s="432" t="s">
        <v>545</v>
      </c>
      <c r="B18" s="414">
        <v>39</v>
      </c>
      <c r="C18" s="415">
        <v>181</v>
      </c>
      <c r="D18" s="416">
        <v>220</v>
      </c>
      <c r="E18" s="415">
        <v>8</v>
      </c>
      <c r="F18" s="415">
        <v>60</v>
      </c>
      <c r="G18" s="415">
        <v>23</v>
      </c>
      <c r="H18" s="415">
        <v>80</v>
      </c>
      <c r="I18" s="415">
        <v>8</v>
      </c>
      <c r="J18" s="415">
        <v>41</v>
      </c>
      <c r="K18" s="415">
        <v>39</v>
      </c>
      <c r="L18" s="415">
        <v>181</v>
      </c>
      <c r="M18" s="416">
        <v>220</v>
      </c>
      <c r="N18" s="417">
        <v>30</v>
      </c>
      <c r="O18" s="417">
        <v>121</v>
      </c>
      <c r="P18" s="417">
        <v>151</v>
      </c>
      <c r="Q18" s="430">
        <v>0.69</v>
      </c>
      <c r="R18" s="419">
        <v>0</v>
      </c>
      <c r="S18" s="420">
        <v>0</v>
      </c>
      <c r="T18" s="421">
        <v>0</v>
      </c>
      <c r="U18" s="422">
        <v>0</v>
      </c>
      <c r="V18" s="423">
        <v>0</v>
      </c>
      <c r="W18" s="423">
        <v>0</v>
      </c>
      <c r="X18" s="424">
        <v>0</v>
      </c>
      <c r="Y18" s="425">
        <v>0</v>
      </c>
      <c r="Z18" s="423">
        <v>0</v>
      </c>
      <c r="AA18" s="423">
        <v>0</v>
      </c>
      <c r="AB18" s="423">
        <v>0</v>
      </c>
      <c r="AC18" s="423">
        <v>0</v>
      </c>
      <c r="AD18" s="424">
        <v>0</v>
      </c>
      <c r="AE18" s="426">
        <v>0</v>
      </c>
      <c r="AF18" s="427">
        <v>0</v>
      </c>
      <c r="AG18" s="427">
        <v>0</v>
      </c>
      <c r="AH18" s="427">
        <v>0</v>
      </c>
      <c r="AI18" s="428">
        <v>0</v>
      </c>
      <c r="AJ18" s="429">
        <v>0</v>
      </c>
      <c r="AK18" s="445">
        <f t="shared" si="0"/>
        <v>0</v>
      </c>
    </row>
    <row r="19" spans="1:37" ht="36" customHeight="1" thickBot="1">
      <c r="A19" s="432" t="s">
        <v>546</v>
      </c>
      <c r="B19" s="414">
        <v>3</v>
      </c>
      <c r="C19" s="415">
        <v>24</v>
      </c>
      <c r="D19" s="416">
        <v>27</v>
      </c>
      <c r="E19" s="415">
        <v>0</v>
      </c>
      <c r="F19" s="415">
        <v>10</v>
      </c>
      <c r="G19" s="415">
        <v>1</v>
      </c>
      <c r="H19" s="415">
        <v>11</v>
      </c>
      <c r="I19" s="415">
        <v>2</v>
      </c>
      <c r="J19" s="415">
        <v>3</v>
      </c>
      <c r="K19" s="415">
        <v>3</v>
      </c>
      <c r="L19" s="415">
        <v>24</v>
      </c>
      <c r="M19" s="416">
        <v>27</v>
      </c>
      <c r="N19" s="417">
        <v>0</v>
      </c>
      <c r="O19" s="417">
        <v>5</v>
      </c>
      <c r="P19" s="417">
        <v>5</v>
      </c>
      <c r="Q19" s="430">
        <v>0.19</v>
      </c>
      <c r="R19" s="419">
        <v>0</v>
      </c>
      <c r="S19" s="420">
        <v>0</v>
      </c>
      <c r="T19" s="421">
        <v>0</v>
      </c>
      <c r="U19" s="422">
        <v>0</v>
      </c>
      <c r="V19" s="423">
        <v>0</v>
      </c>
      <c r="W19" s="423">
        <v>0</v>
      </c>
      <c r="X19" s="424">
        <v>0</v>
      </c>
      <c r="Y19" s="425">
        <v>0</v>
      </c>
      <c r="Z19" s="423">
        <v>0</v>
      </c>
      <c r="AA19" s="423">
        <v>0</v>
      </c>
      <c r="AB19" s="423">
        <v>0</v>
      </c>
      <c r="AC19" s="423">
        <v>0</v>
      </c>
      <c r="AD19" s="424">
        <v>0</v>
      </c>
      <c r="AE19" s="426">
        <v>0</v>
      </c>
      <c r="AF19" s="427">
        <v>0</v>
      </c>
      <c r="AG19" s="427">
        <v>0</v>
      </c>
      <c r="AH19" s="427">
        <v>0</v>
      </c>
      <c r="AI19" s="428">
        <v>0</v>
      </c>
      <c r="AJ19" s="429">
        <v>0</v>
      </c>
      <c r="AK19" s="445">
        <f t="shared" si="0"/>
        <v>0</v>
      </c>
    </row>
    <row r="20" spans="1:37" ht="34.5" customHeight="1" thickBot="1">
      <c r="A20" s="433" t="s">
        <v>547</v>
      </c>
      <c r="B20" s="414">
        <v>2</v>
      </c>
      <c r="C20" s="415">
        <v>17</v>
      </c>
      <c r="D20" s="416">
        <v>19</v>
      </c>
      <c r="E20" s="415">
        <v>1</v>
      </c>
      <c r="F20" s="415">
        <v>9</v>
      </c>
      <c r="G20" s="415">
        <v>1</v>
      </c>
      <c r="H20" s="415">
        <v>4</v>
      </c>
      <c r="I20" s="415">
        <v>0</v>
      </c>
      <c r="J20" s="415">
        <v>4</v>
      </c>
      <c r="K20" s="415">
        <v>2</v>
      </c>
      <c r="L20" s="415">
        <v>17</v>
      </c>
      <c r="M20" s="416">
        <v>19</v>
      </c>
      <c r="N20" s="417">
        <v>0</v>
      </c>
      <c r="O20" s="417">
        <v>0</v>
      </c>
      <c r="P20" s="417">
        <v>0</v>
      </c>
      <c r="Q20" s="418">
        <v>0</v>
      </c>
      <c r="R20" s="419">
        <v>0</v>
      </c>
      <c r="S20" s="420">
        <v>0</v>
      </c>
      <c r="T20" s="421">
        <v>0</v>
      </c>
      <c r="U20" s="422">
        <v>0</v>
      </c>
      <c r="V20" s="423">
        <v>0</v>
      </c>
      <c r="W20" s="423">
        <v>0</v>
      </c>
      <c r="X20" s="424">
        <v>0</v>
      </c>
      <c r="Y20" s="425">
        <v>0</v>
      </c>
      <c r="Z20" s="423">
        <v>0</v>
      </c>
      <c r="AA20" s="423">
        <v>0</v>
      </c>
      <c r="AB20" s="423">
        <v>0</v>
      </c>
      <c r="AC20" s="423">
        <v>0</v>
      </c>
      <c r="AD20" s="424">
        <v>0</v>
      </c>
      <c r="AE20" s="426">
        <v>0</v>
      </c>
      <c r="AF20" s="427">
        <v>0</v>
      </c>
      <c r="AG20" s="427">
        <v>0</v>
      </c>
      <c r="AH20" s="427">
        <v>0</v>
      </c>
      <c r="AI20" s="428">
        <v>0</v>
      </c>
      <c r="AJ20" s="429">
        <v>0</v>
      </c>
      <c r="AK20" s="445">
        <f t="shared" si="0"/>
        <v>0</v>
      </c>
    </row>
    <row r="21" spans="1:37" ht="33.75" customHeight="1" thickBot="1">
      <c r="A21" s="434" t="s">
        <v>548</v>
      </c>
      <c r="B21" s="414">
        <v>8</v>
      </c>
      <c r="C21" s="415">
        <v>14</v>
      </c>
      <c r="D21" s="416">
        <v>22</v>
      </c>
      <c r="E21" s="415">
        <v>1</v>
      </c>
      <c r="F21" s="415">
        <v>2</v>
      </c>
      <c r="G21" s="415">
        <v>3</v>
      </c>
      <c r="H21" s="415">
        <v>10</v>
      </c>
      <c r="I21" s="415">
        <v>4</v>
      </c>
      <c r="J21" s="415">
        <v>2</v>
      </c>
      <c r="K21" s="415">
        <v>8</v>
      </c>
      <c r="L21" s="415">
        <v>14</v>
      </c>
      <c r="M21" s="416">
        <v>22</v>
      </c>
      <c r="N21" s="417">
        <v>2</v>
      </c>
      <c r="O21" s="417">
        <v>11</v>
      </c>
      <c r="P21" s="417">
        <v>13</v>
      </c>
      <c r="Q21" s="430">
        <v>0.59</v>
      </c>
      <c r="R21" s="419">
        <v>0</v>
      </c>
      <c r="S21" s="420">
        <v>0</v>
      </c>
      <c r="T21" s="421">
        <v>0</v>
      </c>
      <c r="U21" s="422">
        <v>0</v>
      </c>
      <c r="V21" s="423">
        <v>0</v>
      </c>
      <c r="W21" s="423">
        <v>0</v>
      </c>
      <c r="X21" s="424">
        <v>0</v>
      </c>
      <c r="Y21" s="425">
        <v>0</v>
      </c>
      <c r="Z21" s="423">
        <v>0</v>
      </c>
      <c r="AA21" s="423">
        <v>0</v>
      </c>
      <c r="AB21" s="423">
        <v>0</v>
      </c>
      <c r="AC21" s="423">
        <v>0</v>
      </c>
      <c r="AD21" s="424">
        <v>0</v>
      </c>
      <c r="AE21" s="426">
        <v>0</v>
      </c>
      <c r="AF21" s="427">
        <v>0</v>
      </c>
      <c r="AG21" s="427">
        <v>0</v>
      </c>
      <c r="AH21" s="427">
        <v>0</v>
      </c>
      <c r="AI21" s="428">
        <v>0</v>
      </c>
      <c r="AJ21" s="429">
        <v>0</v>
      </c>
      <c r="AK21" s="445">
        <f t="shared" si="0"/>
        <v>0</v>
      </c>
    </row>
    <row r="22" spans="1:37" ht="37.5" customHeight="1" thickBot="1">
      <c r="A22" s="435" t="s">
        <v>549</v>
      </c>
      <c r="B22" s="414">
        <v>5</v>
      </c>
      <c r="C22" s="415">
        <v>10</v>
      </c>
      <c r="D22" s="416">
        <v>15</v>
      </c>
      <c r="E22" s="415">
        <v>0</v>
      </c>
      <c r="F22" s="415">
        <v>1</v>
      </c>
      <c r="G22" s="415">
        <v>1</v>
      </c>
      <c r="H22" s="415">
        <v>5</v>
      </c>
      <c r="I22" s="415">
        <v>4</v>
      </c>
      <c r="J22" s="415">
        <v>4</v>
      </c>
      <c r="K22" s="415">
        <v>5</v>
      </c>
      <c r="L22" s="415">
        <v>10</v>
      </c>
      <c r="M22" s="416">
        <v>15</v>
      </c>
      <c r="N22" s="417">
        <v>1</v>
      </c>
      <c r="O22" s="417">
        <v>6</v>
      </c>
      <c r="P22" s="417">
        <v>7</v>
      </c>
      <c r="Q22" s="430">
        <v>0.47</v>
      </c>
      <c r="R22" s="419">
        <v>0</v>
      </c>
      <c r="S22" s="420">
        <v>0</v>
      </c>
      <c r="T22" s="421">
        <v>0</v>
      </c>
      <c r="U22" s="422">
        <v>0</v>
      </c>
      <c r="V22" s="423">
        <v>0</v>
      </c>
      <c r="W22" s="423">
        <v>0</v>
      </c>
      <c r="X22" s="424">
        <v>0</v>
      </c>
      <c r="Y22" s="425">
        <v>0</v>
      </c>
      <c r="Z22" s="423">
        <v>0</v>
      </c>
      <c r="AA22" s="423">
        <v>0</v>
      </c>
      <c r="AB22" s="423">
        <v>0</v>
      </c>
      <c r="AC22" s="423">
        <v>0</v>
      </c>
      <c r="AD22" s="424">
        <v>0</v>
      </c>
      <c r="AE22" s="426">
        <v>0</v>
      </c>
      <c r="AF22" s="427">
        <v>0</v>
      </c>
      <c r="AG22" s="427">
        <v>0</v>
      </c>
      <c r="AH22" s="427">
        <v>0</v>
      </c>
      <c r="AI22" s="428">
        <v>0</v>
      </c>
      <c r="AJ22" s="429">
        <v>0</v>
      </c>
      <c r="AK22" s="445">
        <f t="shared" si="0"/>
        <v>0</v>
      </c>
    </row>
    <row r="23" spans="1:37" ht="36.75" customHeight="1" thickBot="1">
      <c r="A23" s="432" t="s">
        <v>550</v>
      </c>
      <c r="B23" s="436">
        <v>5</v>
      </c>
      <c r="C23" s="437">
        <v>10</v>
      </c>
      <c r="D23" s="438">
        <v>15</v>
      </c>
      <c r="E23" s="437">
        <v>0</v>
      </c>
      <c r="F23" s="437">
        <v>2</v>
      </c>
      <c r="G23" s="437">
        <v>3</v>
      </c>
      <c r="H23" s="437">
        <v>3</v>
      </c>
      <c r="I23" s="437">
        <v>2</v>
      </c>
      <c r="J23" s="437">
        <v>5</v>
      </c>
      <c r="K23" s="437">
        <v>5</v>
      </c>
      <c r="L23" s="437">
        <v>10</v>
      </c>
      <c r="M23" s="438">
        <v>15</v>
      </c>
      <c r="N23" s="439">
        <v>0</v>
      </c>
      <c r="O23" s="439">
        <v>0</v>
      </c>
      <c r="P23" s="439">
        <v>0</v>
      </c>
      <c r="Q23" s="440">
        <v>0</v>
      </c>
      <c r="R23" s="419">
        <v>0</v>
      </c>
      <c r="S23" s="420">
        <v>0</v>
      </c>
      <c r="T23" s="421">
        <v>0</v>
      </c>
      <c r="U23" s="422">
        <v>0</v>
      </c>
      <c r="V23" s="423">
        <v>0</v>
      </c>
      <c r="W23" s="423">
        <v>0</v>
      </c>
      <c r="X23" s="424">
        <v>0</v>
      </c>
      <c r="Y23" s="425">
        <v>0</v>
      </c>
      <c r="Z23" s="423">
        <v>0</v>
      </c>
      <c r="AA23" s="423">
        <v>0</v>
      </c>
      <c r="AB23" s="423">
        <v>0</v>
      </c>
      <c r="AC23" s="423">
        <v>0</v>
      </c>
      <c r="AD23" s="424">
        <v>0</v>
      </c>
      <c r="AE23" s="426">
        <v>0</v>
      </c>
      <c r="AF23" s="427">
        <v>0</v>
      </c>
      <c r="AG23" s="427">
        <v>0</v>
      </c>
      <c r="AH23" s="427">
        <v>0</v>
      </c>
      <c r="AI23" s="428">
        <v>0</v>
      </c>
      <c r="AJ23" s="429">
        <v>0</v>
      </c>
      <c r="AK23" s="445">
        <f t="shared" si="0"/>
        <v>0</v>
      </c>
    </row>
    <row r="24" spans="1:37" ht="39.75" customHeight="1" thickBot="1">
      <c r="A24" s="441" t="s">
        <v>551</v>
      </c>
      <c r="B24" s="442">
        <f>SUM(B7:B23)</f>
        <v>289</v>
      </c>
      <c r="C24" s="442">
        <f t="shared" ref="C24:P24" si="1">SUM(C7:C23)</f>
        <v>722</v>
      </c>
      <c r="D24" s="442">
        <f t="shared" si="1"/>
        <v>1011</v>
      </c>
      <c r="E24" s="442">
        <f t="shared" si="1"/>
        <v>65</v>
      </c>
      <c r="F24" s="442">
        <f t="shared" si="1"/>
        <v>206</v>
      </c>
      <c r="G24" s="442">
        <f t="shared" si="1"/>
        <v>104</v>
      </c>
      <c r="H24" s="442">
        <f t="shared" si="1"/>
        <v>306</v>
      </c>
      <c r="I24" s="442">
        <f t="shared" si="1"/>
        <v>120</v>
      </c>
      <c r="J24" s="442">
        <f t="shared" si="1"/>
        <v>210</v>
      </c>
      <c r="K24" s="442">
        <f t="shared" si="1"/>
        <v>289</v>
      </c>
      <c r="L24" s="442">
        <f t="shared" si="1"/>
        <v>722</v>
      </c>
      <c r="M24" s="442">
        <f t="shared" si="1"/>
        <v>1011</v>
      </c>
      <c r="N24" s="442">
        <f t="shared" si="1"/>
        <v>129</v>
      </c>
      <c r="O24" s="442">
        <f t="shared" si="1"/>
        <v>403</v>
      </c>
      <c r="P24" s="442">
        <f t="shared" si="1"/>
        <v>532</v>
      </c>
      <c r="Q24" s="443">
        <f>P24/M24</f>
        <v>0.52621167161226512</v>
      </c>
      <c r="R24" s="444">
        <f>SUM(R7:R23)</f>
        <v>1</v>
      </c>
      <c r="S24" s="444">
        <f t="shared" ref="S24:AJ24" si="2">SUM(S7:S23)</f>
        <v>0</v>
      </c>
      <c r="T24" s="444">
        <f t="shared" si="2"/>
        <v>1</v>
      </c>
      <c r="U24" s="444">
        <f t="shared" si="2"/>
        <v>1</v>
      </c>
      <c r="V24" s="444">
        <f t="shared" si="2"/>
        <v>0</v>
      </c>
      <c r="W24" s="444">
        <f t="shared" si="2"/>
        <v>0</v>
      </c>
      <c r="X24" s="444">
        <f t="shared" si="2"/>
        <v>1</v>
      </c>
      <c r="Y24" s="444">
        <f t="shared" si="2"/>
        <v>1</v>
      </c>
      <c r="Z24" s="444">
        <f t="shared" si="2"/>
        <v>0</v>
      </c>
      <c r="AA24" s="444">
        <f t="shared" si="2"/>
        <v>0</v>
      </c>
      <c r="AB24" s="444">
        <f t="shared" si="2"/>
        <v>0</v>
      </c>
      <c r="AC24" s="444">
        <f t="shared" si="2"/>
        <v>0</v>
      </c>
      <c r="AD24" s="444">
        <f t="shared" si="2"/>
        <v>1</v>
      </c>
      <c r="AE24" s="444">
        <f t="shared" si="2"/>
        <v>0</v>
      </c>
      <c r="AF24" s="444">
        <f t="shared" si="2"/>
        <v>0</v>
      </c>
      <c r="AG24" s="444">
        <f t="shared" si="2"/>
        <v>0</v>
      </c>
      <c r="AH24" s="444">
        <f t="shared" si="2"/>
        <v>0</v>
      </c>
      <c r="AI24" s="444">
        <f t="shared" si="2"/>
        <v>1</v>
      </c>
      <c r="AJ24" s="444">
        <f t="shared" si="2"/>
        <v>1</v>
      </c>
      <c r="AK24" s="445">
        <f t="shared" si="0"/>
        <v>9.8911968348170125E-4</v>
      </c>
    </row>
  </sheetData>
  <mergeCells count="50">
    <mergeCell ref="AH5:AH6"/>
    <mergeCell ref="AI5:AI6"/>
    <mergeCell ref="AJ5:AJ6"/>
    <mergeCell ref="AB5:AB6"/>
    <mergeCell ref="AC5:AC6"/>
    <mergeCell ref="AD5:AD6"/>
    <mergeCell ref="AF5:AF6"/>
    <mergeCell ref="AG5:AG6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M3:M6"/>
    <mergeCell ref="J5:J6"/>
    <mergeCell ref="S5:S6"/>
    <mergeCell ref="R3:T4"/>
    <mergeCell ref="U3:X4"/>
    <mergeCell ref="E3:F4"/>
    <mergeCell ref="G3:H4"/>
    <mergeCell ref="I3:J4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  <pageSetup paperSize="9" scale="3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view="pageBreakPreview" topLeftCell="A7" zoomScale="60" zoomScaleNormal="70" workbookViewId="0">
      <selection activeCell="Q21" sqref="Q21"/>
    </sheetView>
  </sheetViews>
  <sheetFormatPr defaultColWidth="15.109375" defaultRowHeight="15" customHeight="1"/>
  <cols>
    <col min="1" max="1" width="16.44140625" style="395" customWidth="1"/>
    <col min="2" max="37" width="10.6640625" style="395" customWidth="1"/>
    <col min="38" max="16384" width="15.109375" style="395"/>
  </cols>
  <sheetData>
    <row r="1" spans="1:37" ht="76.5" customHeight="1">
      <c r="A1" s="1440" t="s">
        <v>470</v>
      </c>
      <c r="B1" s="1441"/>
      <c r="C1" s="1441"/>
      <c r="D1" s="1441"/>
      <c r="E1" s="1441"/>
      <c r="F1" s="1441"/>
      <c r="G1" s="1441"/>
      <c r="H1" s="1441"/>
      <c r="I1" s="1441"/>
      <c r="J1" s="1441"/>
      <c r="K1" s="1441"/>
      <c r="L1" s="1441"/>
      <c r="M1" s="1441"/>
      <c r="N1" s="1441"/>
      <c r="O1" s="1441"/>
      <c r="P1" s="1441"/>
      <c r="Q1" s="1441"/>
      <c r="R1" s="1441"/>
      <c r="S1" s="1441"/>
      <c r="T1" s="1441"/>
      <c r="U1" s="1441"/>
      <c r="V1" s="1441"/>
      <c r="W1" s="1441"/>
      <c r="X1" s="1441"/>
      <c r="Y1" s="1441"/>
      <c r="Z1" s="1441"/>
      <c r="AA1" s="1441"/>
      <c r="AB1" s="1441"/>
      <c r="AC1" s="1441"/>
      <c r="AD1" s="1441"/>
      <c r="AE1" s="1441"/>
      <c r="AF1" s="1441"/>
      <c r="AG1" s="1441"/>
      <c r="AH1" s="1441"/>
      <c r="AI1" s="1441"/>
      <c r="AJ1" s="1441"/>
      <c r="AK1" s="1441"/>
    </row>
    <row r="2" spans="1:37" ht="42" customHeight="1">
      <c r="A2" s="1442" t="s">
        <v>471</v>
      </c>
      <c r="B2" s="1443" t="s">
        <v>472</v>
      </c>
      <c r="C2" s="1441"/>
      <c r="D2" s="1441"/>
      <c r="E2" s="1443" t="s">
        <v>0</v>
      </c>
      <c r="F2" s="1441"/>
      <c r="G2" s="1441"/>
      <c r="H2" s="1441"/>
      <c r="I2" s="1441"/>
      <c r="J2" s="1441"/>
      <c r="K2" s="1444" t="s">
        <v>473</v>
      </c>
      <c r="L2" s="1441"/>
      <c r="M2" s="1441"/>
      <c r="N2" s="1445" t="s">
        <v>1</v>
      </c>
      <c r="O2" s="1441"/>
      <c r="P2" s="1441"/>
      <c r="Q2" s="1441"/>
      <c r="R2" s="1446" t="s">
        <v>474</v>
      </c>
      <c r="S2" s="1441"/>
      <c r="T2" s="1441"/>
      <c r="U2" s="1441"/>
      <c r="V2" s="1441"/>
      <c r="W2" s="1441"/>
      <c r="X2" s="1441"/>
      <c r="Y2" s="1441"/>
      <c r="Z2" s="1441"/>
      <c r="AA2" s="1441"/>
      <c r="AB2" s="1441"/>
      <c r="AC2" s="1441"/>
      <c r="AD2" s="1441"/>
      <c r="AE2" s="1441"/>
      <c r="AF2" s="1441"/>
      <c r="AG2" s="1441"/>
      <c r="AH2" s="1441"/>
      <c r="AI2" s="1441"/>
      <c r="AJ2" s="1441"/>
      <c r="AK2" s="1441"/>
    </row>
    <row r="3" spans="1:37" ht="21" customHeight="1">
      <c r="A3" s="1441"/>
      <c r="B3" s="1447" t="s">
        <v>3</v>
      </c>
      <c r="C3" s="1447" t="s">
        <v>4</v>
      </c>
      <c r="D3" s="1447" t="s">
        <v>5</v>
      </c>
      <c r="E3" s="1450" t="s">
        <v>475</v>
      </c>
      <c r="F3" s="1441"/>
      <c r="G3" s="1451" t="s">
        <v>476</v>
      </c>
      <c r="H3" s="1441"/>
      <c r="I3" s="1451" t="s">
        <v>477</v>
      </c>
      <c r="J3" s="1441"/>
      <c r="K3" s="1444" t="s">
        <v>3</v>
      </c>
      <c r="L3" s="1444" t="s">
        <v>4</v>
      </c>
      <c r="M3" s="1444" t="s">
        <v>5</v>
      </c>
      <c r="N3" s="1441"/>
      <c r="O3" s="1441"/>
      <c r="P3" s="1441"/>
      <c r="Q3" s="1441"/>
      <c r="R3" s="1446" t="s">
        <v>478</v>
      </c>
      <c r="S3" s="1441"/>
      <c r="T3" s="1441"/>
      <c r="U3" s="1446" t="s">
        <v>479</v>
      </c>
      <c r="V3" s="1441"/>
      <c r="W3" s="1441"/>
      <c r="X3" s="1441"/>
      <c r="Y3" s="1446" t="s">
        <v>480</v>
      </c>
      <c r="Z3" s="1441"/>
      <c r="AA3" s="1441"/>
      <c r="AB3" s="1441"/>
      <c r="AC3" s="1441"/>
      <c r="AD3" s="1441"/>
      <c r="AE3" s="1452" t="s">
        <v>481</v>
      </c>
      <c r="AF3" s="1441"/>
      <c r="AG3" s="1441"/>
      <c r="AH3" s="1441"/>
      <c r="AI3" s="1441"/>
      <c r="AJ3" s="1441"/>
      <c r="AK3" s="1448" t="s">
        <v>482</v>
      </c>
    </row>
    <row r="4" spans="1:37" ht="20.25" customHeight="1">
      <c r="A4" s="1441"/>
      <c r="B4" s="1441"/>
      <c r="C4" s="1441"/>
      <c r="D4" s="1441"/>
      <c r="E4" s="1441"/>
      <c r="F4" s="1441"/>
      <c r="G4" s="1441"/>
      <c r="H4" s="1441"/>
      <c r="I4" s="1441"/>
      <c r="J4" s="1441"/>
      <c r="K4" s="1441"/>
      <c r="L4" s="1441"/>
      <c r="M4" s="1441"/>
      <c r="N4" s="1441"/>
      <c r="O4" s="1441"/>
      <c r="P4" s="1441"/>
      <c r="Q4" s="1441"/>
      <c r="R4" s="1441"/>
      <c r="S4" s="1441"/>
      <c r="T4" s="1441"/>
      <c r="U4" s="1441"/>
      <c r="V4" s="1441"/>
      <c r="W4" s="1441"/>
      <c r="X4" s="1441"/>
      <c r="Y4" s="1441"/>
      <c r="Z4" s="1441"/>
      <c r="AA4" s="1441"/>
      <c r="AB4" s="1441"/>
      <c r="AC4" s="1441"/>
      <c r="AD4" s="1441"/>
      <c r="AE4" s="1441"/>
      <c r="AF4" s="1441"/>
      <c r="AG4" s="1441"/>
      <c r="AH4" s="1441"/>
      <c r="AI4" s="1441"/>
      <c r="AJ4" s="1441"/>
      <c r="AK4" s="1441"/>
    </row>
    <row r="5" spans="1:37" ht="21" customHeight="1">
      <c r="A5" s="1441"/>
      <c r="B5" s="1441"/>
      <c r="C5" s="1441"/>
      <c r="D5" s="1441"/>
      <c r="E5" s="1449" t="s">
        <v>3</v>
      </c>
      <c r="F5" s="1449" t="s">
        <v>4</v>
      </c>
      <c r="G5" s="1449" t="s">
        <v>3</v>
      </c>
      <c r="H5" s="1449" t="s">
        <v>4</v>
      </c>
      <c r="I5" s="1449" t="s">
        <v>3</v>
      </c>
      <c r="J5" s="1449" t="s">
        <v>4</v>
      </c>
      <c r="K5" s="1441"/>
      <c r="L5" s="1441"/>
      <c r="M5" s="1441"/>
      <c r="N5" s="1443" t="s">
        <v>3</v>
      </c>
      <c r="O5" s="1443" t="s">
        <v>4</v>
      </c>
      <c r="P5" s="1443" t="s">
        <v>5</v>
      </c>
      <c r="Q5" s="1443" t="s">
        <v>483</v>
      </c>
      <c r="R5" s="1448" t="s">
        <v>3</v>
      </c>
      <c r="S5" s="1448" t="s">
        <v>4</v>
      </c>
      <c r="T5" s="1444" t="s">
        <v>5</v>
      </c>
      <c r="U5" s="1448" t="s">
        <v>475</v>
      </c>
      <c r="V5" s="1448" t="s">
        <v>476</v>
      </c>
      <c r="W5" s="1448" t="s">
        <v>477</v>
      </c>
      <c r="X5" s="1444" t="s">
        <v>5</v>
      </c>
      <c r="Y5" s="1448" t="s">
        <v>484</v>
      </c>
      <c r="Z5" s="1448" t="s">
        <v>485</v>
      </c>
      <c r="AA5" s="1448" t="s">
        <v>486</v>
      </c>
      <c r="AB5" s="1448" t="s">
        <v>487</v>
      </c>
      <c r="AC5" s="1448" t="s">
        <v>488</v>
      </c>
      <c r="AD5" s="1444" t="s">
        <v>5</v>
      </c>
      <c r="AE5" s="1448" t="s">
        <v>489</v>
      </c>
      <c r="AF5" s="1448" t="s">
        <v>490</v>
      </c>
      <c r="AG5" s="1448" t="s">
        <v>491</v>
      </c>
      <c r="AH5" s="1448" t="s">
        <v>492</v>
      </c>
      <c r="AI5" s="1448" t="s">
        <v>493</v>
      </c>
      <c r="AJ5" s="1444" t="s">
        <v>5</v>
      </c>
      <c r="AK5" s="1441"/>
    </row>
    <row r="6" spans="1:37" ht="62.25" customHeight="1">
      <c r="A6" s="1441"/>
      <c r="B6" s="1441"/>
      <c r="C6" s="1441"/>
      <c r="D6" s="1441"/>
      <c r="E6" s="1441"/>
      <c r="F6" s="1441"/>
      <c r="G6" s="1441"/>
      <c r="H6" s="1441"/>
      <c r="I6" s="1441"/>
      <c r="J6" s="1441"/>
      <c r="K6" s="1441"/>
      <c r="L6" s="1441"/>
      <c r="M6" s="1441"/>
      <c r="N6" s="1441"/>
      <c r="O6" s="1441"/>
      <c r="P6" s="1441"/>
      <c r="Q6" s="1441"/>
      <c r="R6" s="1441"/>
      <c r="S6" s="1441"/>
      <c r="T6" s="1441"/>
      <c r="U6" s="1441"/>
      <c r="V6" s="1441"/>
      <c r="W6" s="1441"/>
      <c r="X6" s="1441"/>
      <c r="Y6" s="1441"/>
      <c r="Z6" s="1441"/>
      <c r="AA6" s="1441"/>
      <c r="AB6" s="1441"/>
      <c r="AC6" s="1441"/>
      <c r="AD6" s="1441"/>
      <c r="AE6" s="1441"/>
      <c r="AF6" s="1441"/>
      <c r="AG6" s="1441"/>
      <c r="AH6" s="1441"/>
      <c r="AI6" s="1441"/>
      <c r="AJ6" s="1441"/>
      <c r="AK6" s="1441"/>
    </row>
    <row r="7" spans="1:37" ht="39.75" customHeight="1">
      <c r="A7" s="396" t="s">
        <v>494</v>
      </c>
      <c r="B7" s="397">
        <v>6</v>
      </c>
      <c r="C7" s="397">
        <v>34</v>
      </c>
      <c r="D7" s="397">
        <f t="shared" ref="D7:D20" si="0">B7+C7</f>
        <v>40</v>
      </c>
      <c r="E7" s="398">
        <v>1</v>
      </c>
      <c r="F7" s="398">
        <v>8</v>
      </c>
      <c r="G7" s="399">
        <v>4</v>
      </c>
      <c r="H7" s="399">
        <v>24</v>
      </c>
      <c r="I7" s="399">
        <v>1</v>
      </c>
      <c r="J7" s="399">
        <v>2</v>
      </c>
      <c r="K7" s="400">
        <f t="shared" ref="K7:L20" si="1">E7+G7+I7</f>
        <v>6</v>
      </c>
      <c r="L7" s="400">
        <f t="shared" si="1"/>
        <v>34</v>
      </c>
      <c r="M7" s="400">
        <f t="shared" ref="M7:M20" si="2">K7+L7</f>
        <v>40</v>
      </c>
      <c r="N7" s="399">
        <v>6</v>
      </c>
      <c r="O7" s="399">
        <v>34</v>
      </c>
      <c r="P7" s="398">
        <f t="shared" ref="P7:P20" si="3">N7+O7</f>
        <v>40</v>
      </c>
      <c r="Q7" s="401">
        <f t="shared" ref="Q7:Q21" si="4">P7/M7</f>
        <v>1</v>
      </c>
      <c r="R7" s="399">
        <v>0</v>
      </c>
      <c r="S7" s="399">
        <v>0</v>
      </c>
      <c r="T7" s="398">
        <v>0</v>
      </c>
      <c r="U7" s="402">
        <v>0</v>
      </c>
      <c r="V7" s="402">
        <v>0</v>
      </c>
      <c r="W7" s="402">
        <v>0</v>
      </c>
      <c r="X7" s="400">
        <v>0</v>
      </c>
      <c r="Y7" s="399">
        <v>0</v>
      </c>
      <c r="Z7" s="399">
        <v>0</v>
      </c>
      <c r="AA7" s="399">
        <v>0</v>
      </c>
      <c r="AB7" s="399">
        <v>0</v>
      </c>
      <c r="AC7" s="399">
        <v>0</v>
      </c>
      <c r="AD7" s="400">
        <v>0</v>
      </c>
      <c r="AE7" s="399">
        <v>0</v>
      </c>
      <c r="AF7" s="399">
        <v>0</v>
      </c>
      <c r="AG7" s="399">
        <v>0</v>
      </c>
      <c r="AH7" s="399">
        <v>0</v>
      </c>
      <c r="AI7" s="399">
        <v>0</v>
      </c>
      <c r="AJ7" s="400">
        <v>0</v>
      </c>
      <c r="AK7" s="403">
        <f>AJ7/M7</f>
        <v>0</v>
      </c>
    </row>
    <row r="8" spans="1:37" ht="39.75" customHeight="1">
      <c r="A8" s="396" t="s">
        <v>495</v>
      </c>
      <c r="B8" s="397">
        <v>17</v>
      </c>
      <c r="C8" s="397">
        <v>28</v>
      </c>
      <c r="D8" s="397">
        <f t="shared" si="0"/>
        <v>45</v>
      </c>
      <c r="E8" s="398">
        <v>9</v>
      </c>
      <c r="F8" s="398">
        <v>15</v>
      </c>
      <c r="G8" s="399">
        <v>6</v>
      </c>
      <c r="H8" s="399">
        <v>11</v>
      </c>
      <c r="I8" s="399">
        <v>2</v>
      </c>
      <c r="J8" s="399">
        <v>2</v>
      </c>
      <c r="K8" s="400">
        <f t="shared" si="1"/>
        <v>17</v>
      </c>
      <c r="L8" s="400">
        <f t="shared" si="1"/>
        <v>28</v>
      </c>
      <c r="M8" s="400">
        <f t="shared" si="2"/>
        <v>45</v>
      </c>
      <c r="N8" s="399">
        <v>7</v>
      </c>
      <c r="O8" s="399">
        <v>22</v>
      </c>
      <c r="P8" s="398">
        <f t="shared" si="3"/>
        <v>29</v>
      </c>
      <c r="Q8" s="401">
        <f t="shared" si="4"/>
        <v>0.64444444444444449</v>
      </c>
      <c r="R8" s="399">
        <v>0</v>
      </c>
      <c r="S8" s="399">
        <v>1</v>
      </c>
      <c r="T8" s="398">
        <v>1</v>
      </c>
      <c r="U8" s="402">
        <v>0</v>
      </c>
      <c r="V8" s="402">
        <v>1</v>
      </c>
      <c r="W8" s="402">
        <v>0</v>
      </c>
      <c r="X8" s="400">
        <v>1</v>
      </c>
      <c r="Y8" s="399">
        <v>1</v>
      </c>
      <c r="Z8" s="399">
        <v>0</v>
      </c>
      <c r="AA8" s="399">
        <v>0</v>
      </c>
      <c r="AB8" s="399">
        <v>0</v>
      </c>
      <c r="AC8" s="399">
        <v>0</v>
      </c>
      <c r="AD8" s="400">
        <v>1</v>
      </c>
      <c r="AE8" s="399">
        <v>0</v>
      </c>
      <c r="AF8" s="399">
        <v>0</v>
      </c>
      <c r="AG8" s="399">
        <v>0</v>
      </c>
      <c r="AH8" s="399">
        <v>1</v>
      </c>
      <c r="AI8" s="399">
        <v>0</v>
      </c>
      <c r="AJ8" s="400">
        <v>1</v>
      </c>
      <c r="AK8" s="403">
        <f t="shared" ref="AK8:AK20" si="5">AJ8/M8</f>
        <v>2.2222222222222223E-2</v>
      </c>
    </row>
    <row r="9" spans="1:37" ht="39.75" customHeight="1">
      <c r="A9" s="396" t="s">
        <v>496</v>
      </c>
      <c r="B9" s="397">
        <v>19</v>
      </c>
      <c r="C9" s="397">
        <v>47</v>
      </c>
      <c r="D9" s="397">
        <f t="shared" si="0"/>
        <v>66</v>
      </c>
      <c r="E9" s="398">
        <v>1</v>
      </c>
      <c r="F9" s="398">
        <v>2</v>
      </c>
      <c r="G9" s="399">
        <v>12</v>
      </c>
      <c r="H9" s="399">
        <v>38</v>
      </c>
      <c r="I9" s="399">
        <v>6</v>
      </c>
      <c r="J9" s="399">
        <v>7</v>
      </c>
      <c r="K9" s="400">
        <f t="shared" si="1"/>
        <v>19</v>
      </c>
      <c r="L9" s="400">
        <f t="shared" si="1"/>
        <v>47</v>
      </c>
      <c r="M9" s="400">
        <f t="shared" si="2"/>
        <v>66</v>
      </c>
      <c r="N9" s="399">
        <v>19</v>
      </c>
      <c r="O9" s="399">
        <v>47</v>
      </c>
      <c r="P9" s="398">
        <f t="shared" si="3"/>
        <v>66</v>
      </c>
      <c r="Q9" s="401">
        <f t="shared" si="4"/>
        <v>1</v>
      </c>
      <c r="R9" s="399">
        <v>0</v>
      </c>
      <c r="S9" s="399">
        <v>0</v>
      </c>
      <c r="T9" s="398">
        <v>0</v>
      </c>
      <c r="U9" s="402">
        <v>0</v>
      </c>
      <c r="V9" s="402">
        <v>0</v>
      </c>
      <c r="W9" s="402">
        <v>0</v>
      </c>
      <c r="X9" s="400">
        <v>0</v>
      </c>
      <c r="Y9" s="399">
        <v>0</v>
      </c>
      <c r="Z9" s="399">
        <v>0</v>
      </c>
      <c r="AA9" s="399">
        <v>0</v>
      </c>
      <c r="AB9" s="399">
        <v>0</v>
      </c>
      <c r="AC9" s="399">
        <v>0</v>
      </c>
      <c r="AD9" s="400">
        <v>0</v>
      </c>
      <c r="AE9" s="399">
        <v>0</v>
      </c>
      <c r="AF9" s="399">
        <v>0</v>
      </c>
      <c r="AG9" s="399">
        <v>0</v>
      </c>
      <c r="AH9" s="399">
        <v>0</v>
      </c>
      <c r="AI9" s="399">
        <v>0</v>
      </c>
      <c r="AJ9" s="400">
        <v>0</v>
      </c>
      <c r="AK9" s="403">
        <f t="shared" si="5"/>
        <v>0</v>
      </c>
    </row>
    <row r="10" spans="1:37" ht="39.75" customHeight="1">
      <c r="A10" s="396" t="s">
        <v>497</v>
      </c>
      <c r="B10" s="397">
        <v>23</v>
      </c>
      <c r="C10" s="397">
        <v>44</v>
      </c>
      <c r="D10" s="397">
        <f t="shared" si="0"/>
        <v>67</v>
      </c>
      <c r="E10" s="398">
        <v>5</v>
      </c>
      <c r="F10" s="398">
        <v>15</v>
      </c>
      <c r="G10" s="399">
        <v>11</v>
      </c>
      <c r="H10" s="399">
        <v>20</v>
      </c>
      <c r="I10" s="399">
        <v>7</v>
      </c>
      <c r="J10" s="399">
        <v>9</v>
      </c>
      <c r="K10" s="400">
        <f t="shared" si="1"/>
        <v>23</v>
      </c>
      <c r="L10" s="400">
        <f t="shared" si="1"/>
        <v>44</v>
      </c>
      <c r="M10" s="400">
        <f t="shared" si="2"/>
        <v>67</v>
      </c>
      <c r="N10" s="399">
        <v>23</v>
      </c>
      <c r="O10" s="399">
        <v>44</v>
      </c>
      <c r="P10" s="398">
        <f t="shared" si="3"/>
        <v>67</v>
      </c>
      <c r="Q10" s="401">
        <f t="shared" si="4"/>
        <v>1</v>
      </c>
      <c r="R10" s="399">
        <v>8</v>
      </c>
      <c r="S10" s="399">
        <v>15</v>
      </c>
      <c r="T10" s="398">
        <v>23</v>
      </c>
      <c r="U10" s="402">
        <v>0</v>
      </c>
      <c r="V10" s="402">
        <v>10</v>
      </c>
      <c r="W10" s="402">
        <v>13</v>
      </c>
      <c r="X10" s="400">
        <v>23</v>
      </c>
      <c r="Y10" s="399">
        <v>0</v>
      </c>
      <c r="Z10" s="399">
        <v>0</v>
      </c>
      <c r="AA10" s="399">
        <v>0</v>
      </c>
      <c r="AB10" s="399">
        <v>23</v>
      </c>
      <c r="AC10" s="399">
        <v>0</v>
      </c>
      <c r="AD10" s="400">
        <v>23</v>
      </c>
      <c r="AE10" s="399">
        <v>0</v>
      </c>
      <c r="AF10" s="399">
        <v>0</v>
      </c>
      <c r="AG10" s="399">
        <v>4</v>
      </c>
      <c r="AH10" s="399">
        <v>15</v>
      </c>
      <c r="AI10" s="399">
        <v>4</v>
      </c>
      <c r="AJ10" s="400">
        <v>23</v>
      </c>
      <c r="AK10" s="403">
        <f t="shared" si="5"/>
        <v>0.34328358208955223</v>
      </c>
    </row>
    <row r="11" spans="1:37" ht="39.75" customHeight="1">
      <c r="A11" s="396" t="s">
        <v>498</v>
      </c>
      <c r="B11" s="397">
        <v>7</v>
      </c>
      <c r="C11" s="397">
        <v>27</v>
      </c>
      <c r="D11" s="397">
        <f t="shared" si="0"/>
        <v>34</v>
      </c>
      <c r="E11" s="398">
        <v>2</v>
      </c>
      <c r="F11" s="398">
        <v>8</v>
      </c>
      <c r="G11" s="399">
        <v>4</v>
      </c>
      <c r="H11" s="399">
        <v>5</v>
      </c>
      <c r="I11" s="399">
        <v>1</v>
      </c>
      <c r="J11" s="399">
        <v>14</v>
      </c>
      <c r="K11" s="400">
        <f t="shared" si="1"/>
        <v>7</v>
      </c>
      <c r="L11" s="400">
        <f t="shared" si="1"/>
        <v>27</v>
      </c>
      <c r="M11" s="400">
        <f t="shared" si="2"/>
        <v>34</v>
      </c>
      <c r="N11" s="399">
        <v>7</v>
      </c>
      <c r="O11" s="399">
        <v>24</v>
      </c>
      <c r="P11" s="398">
        <f t="shared" si="3"/>
        <v>31</v>
      </c>
      <c r="Q11" s="401">
        <f t="shared" si="4"/>
        <v>0.91176470588235292</v>
      </c>
      <c r="R11" s="399">
        <v>0</v>
      </c>
      <c r="S11" s="399">
        <v>0</v>
      </c>
      <c r="T11" s="399">
        <v>0</v>
      </c>
      <c r="U11" s="399">
        <v>0</v>
      </c>
      <c r="V11" s="399">
        <v>0</v>
      </c>
      <c r="W11" s="399">
        <v>0</v>
      </c>
      <c r="X11" s="399">
        <v>0</v>
      </c>
      <c r="Y11" s="399">
        <v>0</v>
      </c>
      <c r="Z11" s="399">
        <v>0</v>
      </c>
      <c r="AA11" s="399">
        <v>0</v>
      </c>
      <c r="AB11" s="399">
        <v>0</v>
      </c>
      <c r="AC11" s="399">
        <v>0</v>
      </c>
      <c r="AD11" s="399">
        <v>0</v>
      </c>
      <c r="AE11" s="399">
        <v>0</v>
      </c>
      <c r="AF11" s="399">
        <v>0</v>
      </c>
      <c r="AG11" s="399">
        <v>0</v>
      </c>
      <c r="AH11" s="399">
        <v>0</v>
      </c>
      <c r="AI11" s="399">
        <v>0</v>
      </c>
      <c r="AJ11" s="400">
        <v>0</v>
      </c>
      <c r="AK11" s="403">
        <f t="shared" si="5"/>
        <v>0</v>
      </c>
    </row>
    <row r="12" spans="1:37" ht="39.75" customHeight="1">
      <c r="A12" s="396" t="s">
        <v>499</v>
      </c>
      <c r="B12" s="404">
        <v>21</v>
      </c>
      <c r="C12" s="404">
        <v>39</v>
      </c>
      <c r="D12" s="397">
        <f t="shared" si="0"/>
        <v>60</v>
      </c>
      <c r="E12" s="398">
        <v>11</v>
      </c>
      <c r="F12" s="398">
        <v>9</v>
      </c>
      <c r="G12" s="399">
        <v>7</v>
      </c>
      <c r="H12" s="399">
        <v>29</v>
      </c>
      <c r="I12" s="399">
        <v>3</v>
      </c>
      <c r="J12" s="399">
        <v>1</v>
      </c>
      <c r="K12" s="400">
        <f t="shared" si="1"/>
        <v>21</v>
      </c>
      <c r="L12" s="400">
        <f t="shared" si="1"/>
        <v>39</v>
      </c>
      <c r="M12" s="400">
        <f t="shared" si="2"/>
        <v>60</v>
      </c>
      <c r="N12" s="399">
        <v>8</v>
      </c>
      <c r="O12" s="399">
        <v>18</v>
      </c>
      <c r="P12" s="398">
        <f t="shared" si="3"/>
        <v>26</v>
      </c>
      <c r="Q12" s="401">
        <f t="shared" si="4"/>
        <v>0.43333333333333335</v>
      </c>
      <c r="R12" s="399">
        <v>0</v>
      </c>
      <c r="S12" s="399">
        <v>3</v>
      </c>
      <c r="T12" s="398">
        <v>3</v>
      </c>
      <c r="U12" s="402">
        <v>0</v>
      </c>
      <c r="V12" s="402">
        <v>3</v>
      </c>
      <c r="W12" s="402">
        <v>0</v>
      </c>
      <c r="X12" s="400">
        <v>3</v>
      </c>
      <c r="Y12" s="402">
        <v>0</v>
      </c>
      <c r="Z12" s="402">
        <v>0</v>
      </c>
      <c r="AA12" s="399">
        <v>3</v>
      </c>
      <c r="AB12" s="402">
        <v>0</v>
      </c>
      <c r="AC12" s="402">
        <v>0</v>
      </c>
      <c r="AD12" s="400">
        <v>3</v>
      </c>
      <c r="AE12" s="399">
        <v>3</v>
      </c>
      <c r="AF12" s="399">
        <v>0</v>
      </c>
      <c r="AG12" s="399">
        <v>0</v>
      </c>
      <c r="AH12" s="399">
        <v>0</v>
      </c>
      <c r="AI12" s="399">
        <v>0</v>
      </c>
      <c r="AJ12" s="400">
        <v>3</v>
      </c>
      <c r="AK12" s="403">
        <f t="shared" si="5"/>
        <v>0.05</v>
      </c>
    </row>
    <row r="13" spans="1:37" ht="39.75" customHeight="1">
      <c r="A13" s="396" t="s">
        <v>500</v>
      </c>
      <c r="B13" s="397">
        <v>11</v>
      </c>
      <c r="C13" s="397">
        <v>19</v>
      </c>
      <c r="D13" s="397">
        <f t="shared" si="0"/>
        <v>30</v>
      </c>
      <c r="E13" s="398">
        <v>2</v>
      </c>
      <c r="F13" s="398">
        <v>9</v>
      </c>
      <c r="G13" s="399">
        <v>7</v>
      </c>
      <c r="H13" s="399">
        <v>10</v>
      </c>
      <c r="I13" s="399">
        <v>2</v>
      </c>
      <c r="J13" s="399">
        <v>0</v>
      </c>
      <c r="K13" s="400">
        <f t="shared" si="1"/>
        <v>11</v>
      </c>
      <c r="L13" s="400">
        <f t="shared" si="1"/>
        <v>19</v>
      </c>
      <c r="M13" s="400">
        <f t="shared" si="2"/>
        <v>30</v>
      </c>
      <c r="N13" s="399">
        <v>11</v>
      </c>
      <c r="O13" s="399">
        <v>19</v>
      </c>
      <c r="P13" s="398">
        <f t="shared" si="3"/>
        <v>30</v>
      </c>
      <c r="Q13" s="401">
        <f t="shared" si="4"/>
        <v>1</v>
      </c>
      <c r="R13" s="399">
        <v>1</v>
      </c>
      <c r="S13" s="399">
        <v>7</v>
      </c>
      <c r="T13" s="398">
        <v>8</v>
      </c>
      <c r="U13" s="402">
        <v>8</v>
      </c>
      <c r="V13" s="402">
        <v>0</v>
      </c>
      <c r="W13" s="402">
        <v>0</v>
      </c>
      <c r="X13" s="400">
        <v>8</v>
      </c>
      <c r="Y13" s="399">
        <v>1</v>
      </c>
      <c r="Z13" s="399">
        <v>2</v>
      </c>
      <c r="AA13" s="399">
        <v>5</v>
      </c>
      <c r="AB13" s="399">
        <v>0</v>
      </c>
      <c r="AC13" s="399">
        <v>0</v>
      </c>
      <c r="AD13" s="400">
        <v>8</v>
      </c>
      <c r="AE13" s="399">
        <v>2</v>
      </c>
      <c r="AF13" s="399">
        <v>2</v>
      </c>
      <c r="AG13" s="399">
        <v>2</v>
      </c>
      <c r="AH13" s="399">
        <v>2</v>
      </c>
      <c r="AI13" s="399">
        <v>0</v>
      </c>
      <c r="AJ13" s="400">
        <v>8</v>
      </c>
      <c r="AK13" s="403">
        <f t="shared" si="5"/>
        <v>0.26666666666666666</v>
      </c>
    </row>
    <row r="14" spans="1:37" ht="39.75" customHeight="1">
      <c r="A14" s="396" t="s">
        <v>501</v>
      </c>
      <c r="B14" s="404">
        <v>5</v>
      </c>
      <c r="C14" s="404">
        <v>15</v>
      </c>
      <c r="D14" s="397">
        <f t="shared" si="0"/>
        <v>20</v>
      </c>
      <c r="E14" s="398">
        <v>2</v>
      </c>
      <c r="F14" s="398">
        <v>6</v>
      </c>
      <c r="G14" s="399">
        <v>2</v>
      </c>
      <c r="H14" s="399">
        <v>7</v>
      </c>
      <c r="I14" s="399">
        <v>1</v>
      </c>
      <c r="J14" s="399">
        <v>2</v>
      </c>
      <c r="K14" s="400">
        <f t="shared" si="1"/>
        <v>5</v>
      </c>
      <c r="L14" s="400">
        <f t="shared" si="1"/>
        <v>15</v>
      </c>
      <c r="M14" s="400">
        <f t="shared" si="2"/>
        <v>20</v>
      </c>
      <c r="N14" s="399">
        <v>5</v>
      </c>
      <c r="O14" s="399">
        <v>10</v>
      </c>
      <c r="P14" s="398">
        <f t="shared" si="3"/>
        <v>15</v>
      </c>
      <c r="Q14" s="401">
        <f t="shared" si="4"/>
        <v>0.75</v>
      </c>
      <c r="R14" s="405">
        <v>0</v>
      </c>
      <c r="S14" s="405">
        <v>0</v>
      </c>
      <c r="T14" s="398">
        <v>0</v>
      </c>
      <c r="U14" s="402">
        <v>0</v>
      </c>
      <c r="V14" s="402">
        <v>0</v>
      </c>
      <c r="W14" s="402">
        <v>0</v>
      </c>
      <c r="X14" s="400">
        <v>0</v>
      </c>
      <c r="Y14" s="399">
        <v>0</v>
      </c>
      <c r="Z14" s="399">
        <v>0</v>
      </c>
      <c r="AA14" s="399">
        <v>0</v>
      </c>
      <c r="AB14" s="399">
        <v>0</v>
      </c>
      <c r="AC14" s="399">
        <v>0</v>
      </c>
      <c r="AD14" s="400">
        <v>0</v>
      </c>
      <c r="AE14" s="399">
        <v>0</v>
      </c>
      <c r="AF14" s="399">
        <v>0</v>
      </c>
      <c r="AG14" s="399">
        <v>0</v>
      </c>
      <c r="AH14" s="399">
        <v>0</v>
      </c>
      <c r="AI14" s="399">
        <v>0</v>
      </c>
      <c r="AJ14" s="400">
        <v>0</v>
      </c>
      <c r="AK14" s="403">
        <f t="shared" si="5"/>
        <v>0</v>
      </c>
    </row>
    <row r="15" spans="1:37" ht="39.75" customHeight="1">
      <c r="A15" s="406" t="s">
        <v>502</v>
      </c>
      <c r="B15" s="397">
        <v>5</v>
      </c>
      <c r="C15" s="397">
        <v>14</v>
      </c>
      <c r="D15" s="397">
        <f t="shared" si="0"/>
        <v>19</v>
      </c>
      <c r="E15" s="398">
        <v>1</v>
      </c>
      <c r="F15" s="398">
        <v>1</v>
      </c>
      <c r="G15" s="399">
        <v>2</v>
      </c>
      <c r="H15" s="399">
        <v>8</v>
      </c>
      <c r="I15" s="399">
        <v>2</v>
      </c>
      <c r="J15" s="399">
        <v>5</v>
      </c>
      <c r="K15" s="400">
        <f t="shared" si="1"/>
        <v>5</v>
      </c>
      <c r="L15" s="400">
        <f t="shared" si="1"/>
        <v>14</v>
      </c>
      <c r="M15" s="400">
        <f t="shared" si="2"/>
        <v>19</v>
      </c>
      <c r="N15" s="405">
        <v>1</v>
      </c>
      <c r="O15" s="405">
        <v>2</v>
      </c>
      <c r="P15" s="398">
        <f t="shared" si="3"/>
        <v>3</v>
      </c>
      <c r="Q15" s="401">
        <f t="shared" si="4"/>
        <v>0.15789473684210525</v>
      </c>
      <c r="R15" s="405">
        <v>0</v>
      </c>
      <c r="S15" s="405">
        <v>0</v>
      </c>
      <c r="T15" s="398">
        <v>0</v>
      </c>
      <c r="U15" s="402">
        <v>0</v>
      </c>
      <c r="V15" s="402">
        <v>0</v>
      </c>
      <c r="W15" s="402">
        <v>0</v>
      </c>
      <c r="X15" s="400">
        <v>0</v>
      </c>
      <c r="Y15" s="399">
        <v>0</v>
      </c>
      <c r="Z15" s="399">
        <v>0</v>
      </c>
      <c r="AA15" s="399">
        <v>0</v>
      </c>
      <c r="AB15" s="399">
        <v>0</v>
      </c>
      <c r="AC15" s="399">
        <v>0</v>
      </c>
      <c r="AD15" s="400">
        <v>0</v>
      </c>
      <c r="AE15" s="399">
        <v>0</v>
      </c>
      <c r="AF15" s="399">
        <v>0</v>
      </c>
      <c r="AG15" s="399">
        <v>0</v>
      </c>
      <c r="AH15" s="399">
        <v>0</v>
      </c>
      <c r="AI15" s="399">
        <v>0</v>
      </c>
      <c r="AJ15" s="400">
        <v>0</v>
      </c>
      <c r="AK15" s="403">
        <f t="shared" si="5"/>
        <v>0</v>
      </c>
    </row>
    <row r="16" spans="1:37" ht="39.75" customHeight="1">
      <c r="A16" s="396" t="s">
        <v>503</v>
      </c>
      <c r="B16" s="397">
        <v>3</v>
      </c>
      <c r="C16" s="397">
        <v>11</v>
      </c>
      <c r="D16" s="397">
        <f t="shared" si="0"/>
        <v>14</v>
      </c>
      <c r="E16" s="398">
        <v>0</v>
      </c>
      <c r="F16" s="398">
        <v>3</v>
      </c>
      <c r="G16" s="399">
        <v>1</v>
      </c>
      <c r="H16" s="399">
        <v>7</v>
      </c>
      <c r="I16" s="399">
        <v>2</v>
      </c>
      <c r="J16" s="399">
        <v>1</v>
      </c>
      <c r="K16" s="400">
        <f t="shared" si="1"/>
        <v>3</v>
      </c>
      <c r="L16" s="400">
        <f t="shared" si="1"/>
        <v>11</v>
      </c>
      <c r="M16" s="400">
        <f t="shared" si="2"/>
        <v>14</v>
      </c>
      <c r="N16" s="399">
        <v>3</v>
      </c>
      <c r="O16" s="399">
        <v>11</v>
      </c>
      <c r="P16" s="398">
        <f t="shared" si="3"/>
        <v>14</v>
      </c>
      <c r="Q16" s="401">
        <f t="shared" si="4"/>
        <v>1</v>
      </c>
      <c r="R16" s="405">
        <v>0</v>
      </c>
      <c r="S16" s="405">
        <v>0</v>
      </c>
      <c r="T16" s="398">
        <v>0</v>
      </c>
      <c r="U16" s="402">
        <v>0</v>
      </c>
      <c r="V16" s="402">
        <v>0</v>
      </c>
      <c r="W16" s="402">
        <v>0</v>
      </c>
      <c r="X16" s="400">
        <v>0</v>
      </c>
      <c r="Y16" s="399">
        <v>0</v>
      </c>
      <c r="Z16" s="399">
        <v>0</v>
      </c>
      <c r="AA16" s="399">
        <v>0</v>
      </c>
      <c r="AB16" s="399">
        <v>0</v>
      </c>
      <c r="AC16" s="399">
        <v>0</v>
      </c>
      <c r="AD16" s="400">
        <v>0</v>
      </c>
      <c r="AE16" s="399">
        <v>0</v>
      </c>
      <c r="AF16" s="399">
        <v>0</v>
      </c>
      <c r="AG16" s="399">
        <v>0</v>
      </c>
      <c r="AH16" s="399">
        <v>0</v>
      </c>
      <c r="AI16" s="399">
        <v>0</v>
      </c>
      <c r="AJ16" s="400">
        <v>0</v>
      </c>
      <c r="AK16" s="403">
        <f t="shared" si="5"/>
        <v>0</v>
      </c>
    </row>
    <row r="17" spans="1:37" ht="39.75" customHeight="1">
      <c r="A17" s="396" t="s">
        <v>504</v>
      </c>
      <c r="B17" s="397">
        <v>8</v>
      </c>
      <c r="C17" s="397">
        <v>11</v>
      </c>
      <c r="D17" s="397">
        <f t="shared" si="0"/>
        <v>19</v>
      </c>
      <c r="E17" s="398">
        <v>3</v>
      </c>
      <c r="F17" s="398">
        <v>0</v>
      </c>
      <c r="G17" s="399">
        <v>5</v>
      </c>
      <c r="H17" s="399">
        <v>11</v>
      </c>
      <c r="I17" s="399">
        <v>0</v>
      </c>
      <c r="J17" s="399">
        <v>0</v>
      </c>
      <c r="K17" s="400">
        <f t="shared" si="1"/>
        <v>8</v>
      </c>
      <c r="L17" s="400">
        <f t="shared" si="1"/>
        <v>11</v>
      </c>
      <c r="M17" s="400">
        <f t="shared" si="2"/>
        <v>19</v>
      </c>
      <c r="N17" s="399">
        <v>0</v>
      </c>
      <c r="O17" s="399">
        <v>0</v>
      </c>
      <c r="P17" s="398">
        <f t="shared" si="3"/>
        <v>0</v>
      </c>
      <c r="Q17" s="401">
        <f t="shared" si="4"/>
        <v>0</v>
      </c>
      <c r="R17" s="405">
        <v>0</v>
      </c>
      <c r="S17" s="405">
        <v>0</v>
      </c>
      <c r="T17" s="398">
        <v>0</v>
      </c>
      <c r="U17" s="402">
        <v>0</v>
      </c>
      <c r="V17" s="402">
        <v>0</v>
      </c>
      <c r="W17" s="402">
        <v>0</v>
      </c>
      <c r="X17" s="400">
        <v>0</v>
      </c>
      <c r="Y17" s="399">
        <v>0</v>
      </c>
      <c r="Z17" s="399">
        <v>0</v>
      </c>
      <c r="AA17" s="399">
        <v>0</v>
      </c>
      <c r="AB17" s="399">
        <v>0</v>
      </c>
      <c r="AC17" s="399">
        <v>0</v>
      </c>
      <c r="AD17" s="400">
        <v>0</v>
      </c>
      <c r="AE17" s="399">
        <v>0</v>
      </c>
      <c r="AF17" s="399">
        <v>0</v>
      </c>
      <c r="AG17" s="399">
        <v>0</v>
      </c>
      <c r="AH17" s="399">
        <v>0</v>
      </c>
      <c r="AI17" s="399">
        <v>0</v>
      </c>
      <c r="AJ17" s="400">
        <v>0</v>
      </c>
      <c r="AK17" s="403">
        <f t="shared" si="5"/>
        <v>0</v>
      </c>
    </row>
    <row r="18" spans="1:37" ht="39.75" customHeight="1">
      <c r="A18" s="396" t="s">
        <v>505</v>
      </c>
      <c r="B18" s="397">
        <v>8</v>
      </c>
      <c r="C18" s="397">
        <v>30</v>
      </c>
      <c r="D18" s="397">
        <f t="shared" si="0"/>
        <v>38</v>
      </c>
      <c r="E18" s="398">
        <v>2</v>
      </c>
      <c r="F18" s="398">
        <v>14</v>
      </c>
      <c r="G18" s="399">
        <v>5</v>
      </c>
      <c r="H18" s="399">
        <v>11</v>
      </c>
      <c r="I18" s="399">
        <v>1</v>
      </c>
      <c r="J18" s="399">
        <v>5</v>
      </c>
      <c r="K18" s="400">
        <f t="shared" si="1"/>
        <v>8</v>
      </c>
      <c r="L18" s="400">
        <f t="shared" si="1"/>
        <v>30</v>
      </c>
      <c r="M18" s="400">
        <f t="shared" si="2"/>
        <v>38</v>
      </c>
      <c r="N18" s="399">
        <v>0</v>
      </c>
      <c r="O18" s="399">
        <v>2</v>
      </c>
      <c r="P18" s="398">
        <f t="shared" si="3"/>
        <v>2</v>
      </c>
      <c r="Q18" s="401">
        <f t="shared" si="4"/>
        <v>5.2631578947368418E-2</v>
      </c>
      <c r="R18" s="405">
        <v>0</v>
      </c>
      <c r="S18" s="405">
        <v>0</v>
      </c>
      <c r="T18" s="398">
        <v>0</v>
      </c>
      <c r="U18" s="402">
        <v>0</v>
      </c>
      <c r="V18" s="402">
        <v>0</v>
      </c>
      <c r="W18" s="402">
        <v>0</v>
      </c>
      <c r="X18" s="400">
        <v>0</v>
      </c>
      <c r="Y18" s="399">
        <v>0</v>
      </c>
      <c r="Z18" s="399">
        <v>0</v>
      </c>
      <c r="AA18" s="399">
        <v>0</v>
      </c>
      <c r="AB18" s="399">
        <v>0</v>
      </c>
      <c r="AC18" s="399">
        <v>0</v>
      </c>
      <c r="AD18" s="400">
        <v>0</v>
      </c>
      <c r="AE18" s="399">
        <v>0</v>
      </c>
      <c r="AF18" s="399">
        <v>0</v>
      </c>
      <c r="AG18" s="399">
        <v>0</v>
      </c>
      <c r="AH18" s="399">
        <v>0</v>
      </c>
      <c r="AI18" s="399">
        <v>0</v>
      </c>
      <c r="AJ18" s="400">
        <v>0</v>
      </c>
      <c r="AK18" s="403">
        <f t="shared" si="5"/>
        <v>0</v>
      </c>
    </row>
    <row r="19" spans="1:37" ht="39.75" customHeight="1">
      <c r="A19" s="396" t="s">
        <v>506</v>
      </c>
      <c r="B19" s="397">
        <v>4</v>
      </c>
      <c r="C19" s="397">
        <v>62</v>
      </c>
      <c r="D19" s="397">
        <f t="shared" si="0"/>
        <v>66</v>
      </c>
      <c r="E19" s="398">
        <v>2</v>
      </c>
      <c r="F19" s="398">
        <v>47</v>
      </c>
      <c r="G19" s="399">
        <v>1</v>
      </c>
      <c r="H19" s="399">
        <v>9</v>
      </c>
      <c r="I19" s="399">
        <v>1</v>
      </c>
      <c r="J19" s="399">
        <v>6</v>
      </c>
      <c r="K19" s="400">
        <f t="shared" si="1"/>
        <v>4</v>
      </c>
      <c r="L19" s="400">
        <f t="shared" si="1"/>
        <v>62</v>
      </c>
      <c r="M19" s="400">
        <f t="shared" si="2"/>
        <v>66</v>
      </c>
      <c r="N19" s="399">
        <v>0</v>
      </c>
      <c r="O19" s="399">
        <v>4</v>
      </c>
      <c r="P19" s="398">
        <f t="shared" si="3"/>
        <v>4</v>
      </c>
      <c r="Q19" s="401">
        <f t="shared" si="4"/>
        <v>6.0606060606060608E-2</v>
      </c>
      <c r="R19" s="399">
        <v>0</v>
      </c>
      <c r="S19" s="399">
        <v>0</v>
      </c>
      <c r="T19" s="398">
        <v>0</v>
      </c>
      <c r="U19" s="402">
        <v>0</v>
      </c>
      <c r="V19" s="402">
        <v>0</v>
      </c>
      <c r="W19" s="402">
        <v>0</v>
      </c>
      <c r="X19" s="400">
        <v>0</v>
      </c>
      <c r="Y19" s="399">
        <v>0</v>
      </c>
      <c r="Z19" s="399">
        <v>0</v>
      </c>
      <c r="AA19" s="399">
        <v>0</v>
      </c>
      <c r="AB19" s="399">
        <v>0</v>
      </c>
      <c r="AC19" s="399">
        <v>0</v>
      </c>
      <c r="AD19" s="400">
        <v>0</v>
      </c>
      <c r="AE19" s="399">
        <v>0</v>
      </c>
      <c r="AF19" s="399">
        <v>0</v>
      </c>
      <c r="AG19" s="399">
        <v>0</v>
      </c>
      <c r="AH19" s="399">
        <v>0</v>
      </c>
      <c r="AI19" s="399">
        <v>0</v>
      </c>
      <c r="AJ19" s="400">
        <v>0</v>
      </c>
      <c r="AK19" s="403">
        <f t="shared" si="5"/>
        <v>0</v>
      </c>
    </row>
    <row r="20" spans="1:37" ht="39.75" customHeight="1">
      <c r="A20" s="396" t="s">
        <v>507</v>
      </c>
      <c r="B20" s="397">
        <v>3</v>
      </c>
      <c r="C20" s="397">
        <v>16</v>
      </c>
      <c r="D20" s="397">
        <f t="shared" si="0"/>
        <v>19</v>
      </c>
      <c r="E20" s="398">
        <v>3</v>
      </c>
      <c r="F20" s="398">
        <v>10</v>
      </c>
      <c r="G20" s="399">
        <v>0</v>
      </c>
      <c r="H20" s="399">
        <v>4</v>
      </c>
      <c r="I20" s="399">
        <v>0</v>
      </c>
      <c r="J20" s="399">
        <v>2</v>
      </c>
      <c r="K20" s="400">
        <f t="shared" si="1"/>
        <v>3</v>
      </c>
      <c r="L20" s="400">
        <f t="shared" si="1"/>
        <v>16</v>
      </c>
      <c r="M20" s="400">
        <f t="shared" si="2"/>
        <v>19</v>
      </c>
      <c r="N20" s="399">
        <v>3</v>
      </c>
      <c r="O20" s="399">
        <v>16</v>
      </c>
      <c r="P20" s="398">
        <f t="shared" si="3"/>
        <v>19</v>
      </c>
      <c r="Q20" s="401">
        <f t="shared" si="4"/>
        <v>1</v>
      </c>
      <c r="R20" s="399">
        <v>1</v>
      </c>
      <c r="S20" s="399">
        <v>0</v>
      </c>
      <c r="T20" s="398">
        <v>1</v>
      </c>
      <c r="U20" s="402">
        <v>1</v>
      </c>
      <c r="V20" s="402">
        <v>0</v>
      </c>
      <c r="W20" s="402">
        <v>0</v>
      </c>
      <c r="X20" s="400">
        <v>1</v>
      </c>
      <c r="Y20" s="399">
        <v>0</v>
      </c>
      <c r="Z20" s="399">
        <v>1</v>
      </c>
      <c r="AA20" s="399">
        <v>0</v>
      </c>
      <c r="AB20" s="399">
        <v>0</v>
      </c>
      <c r="AC20" s="399">
        <v>0</v>
      </c>
      <c r="AD20" s="400">
        <v>1</v>
      </c>
      <c r="AE20" s="399">
        <v>0</v>
      </c>
      <c r="AF20" s="399">
        <v>0</v>
      </c>
      <c r="AG20" s="399">
        <v>0</v>
      </c>
      <c r="AH20" s="399">
        <v>1</v>
      </c>
      <c r="AI20" s="399">
        <v>0</v>
      </c>
      <c r="AJ20" s="400">
        <v>1</v>
      </c>
      <c r="AK20" s="403">
        <f t="shared" si="5"/>
        <v>5.2631578947368418E-2</v>
      </c>
    </row>
    <row r="21" spans="1:37" ht="20.25" customHeight="1">
      <c r="A21" s="407" t="s">
        <v>508</v>
      </c>
      <c r="B21" s="408">
        <f>SUM(B7:B20)</f>
        <v>140</v>
      </c>
      <c r="C21" s="408">
        <f t="shared" ref="C21:M21" si="6">SUM(C7:C20)</f>
        <v>397</v>
      </c>
      <c r="D21" s="408">
        <f t="shared" si="6"/>
        <v>537</v>
      </c>
      <c r="E21" s="408">
        <f t="shared" si="6"/>
        <v>44</v>
      </c>
      <c r="F21" s="408">
        <f t="shared" si="6"/>
        <v>147</v>
      </c>
      <c r="G21" s="408">
        <f t="shared" si="6"/>
        <v>67</v>
      </c>
      <c r="H21" s="408">
        <f t="shared" si="6"/>
        <v>194</v>
      </c>
      <c r="I21" s="408">
        <f t="shared" si="6"/>
        <v>29</v>
      </c>
      <c r="J21" s="408">
        <f t="shared" si="6"/>
        <v>56</v>
      </c>
      <c r="K21" s="408">
        <f t="shared" si="6"/>
        <v>140</v>
      </c>
      <c r="L21" s="408">
        <f t="shared" si="6"/>
        <v>397</v>
      </c>
      <c r="M21" s="408">
        <f t="shared" si="6"/>
        <v>537</v>
      </c>
      <c r="N21" s="408">
        <f>SUM(N7:N20)</f>
        <v>93</v>
      </c>
      <c r="O21" s="408">
        <f t="shared" ref="O21" si="7">SUM(O7:O20)</f>
        <v>253</v>
      </c>
      <c r="P21" s="408">
        <f t="shared" ref="P21" si="8">SUM(P7:P20)</f>
        <v>346</v>
      </c>
      <c r="Q21" s="410">
        <f t="shared" si="4"/>
        <v>0.64432029795158285</v>
      </c>
      <c r="R21" s="409">
        <f>SUM(R7:R20)</f>
        <v>10</v>
      </c>
      <c r="S21" s="409">
        <f t="shared" ref="S21:AJ21" si="9">SUM(S7:S20)</f>
        <v>26</v>
      </c>
      <c r="T21" s="409">
        <f t="shared" si="9"/>
        <v>36</v>
      </c>
      <c r="U21" s="409">
        <f t="shared" si="9"/>
        <v>9</v>
      </c>
      <c r="V21" s="409">
        <f t="shared" si="9"/>
        <v>14</v>
      </c>
      <c r="W21" s="409">
        <f t="shared" si="9"/>
        <v>13</v>
      </c>
      <c r="X21" s="409">
        <f t="shared" si="9"/>
        <v>36</v>
      </c>
      <c r="Y21" s="409">
        <f t="shared" si="9"/>
        <v>2</v>
      </c>
      <c r="Z21" s="409">
        <f t="shared" si="9"/>
        <v>3</v>
      </c>
      <c r="AA21" s="409">
        <f t="shared" si="9"/>
        <v>8</v>
      </c>
      <c r="AB21" s="409">
        <f t="shared" si="9"/>
        <v>23</v>
      </c>
      <c r="AC21" s="409">
        <f t="shared" si="9"/>
        <v>0</v>
      </c>
      <c r="AD21" s="409">
        <f t="shared" si="9"/>
        <v>36</v>
      </c>
      <c r="AE21" s="409">
        <f t="shared" si="9"/>
        <v>5</v>
      </c>
      <c r="AF21" s="409">
        <f t="shared" si="9"/>
        <v>2</v>
      </c>
      <c r="AG21" s="409">
        <f t="shared" si="9"/>
        <v>6</v>
      </c>
      <c r="AH21" s="409">
        <f t="shared" si="9"/>
        <v>19</v>
      </c>
      <c r="AI21" s="409">
        <f t="shared" si="9"/>
        <v>4</v>
      </c>
      <c r="AJ21" s="409">
        <f t="shared" si="9"/>
        <v>36</v>
      </c>
      <c r="AK21" s="411">
        <f>AJ21/M21</f>
        <v>6.7039106145251395E-2</v>
      </c>
    </row>
  </sheetData>
  <mergeCells count="50">
    <mergeCell ref="AH5:AH6"/>
    <mergeCell ref="AI5:AI6"/>
    <mergeCell ref="AJ5:AJ6"/>
    <mergeCell ref="AB5:AB6"/>
    <mergeCell ref="AC5:AC6"/>
    <mergeCell ref="AD5:AD6"/>
    <mergeCell ref="AF5:AF6"/>
    <mergeCell ref="AG5:AG6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M3:M6"/>
    <mergeCell ref="J5:J6"/>
    <mergeCell ref="S5:S6"/>
    <mergeCell ref="R3:T4"/>
    <mergeCell ref="U3:X4"/>
    <mergeCell ref="E3:F4"/>
    <mergeCell ref="G3:H4"/>
    <mergeCell ref="I3:J4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3"/>
  <sheetViews>
    <sheetView view="pageBreakPreview" topLeftCell="A14" zoomScale="60" zoomScaleNormal="50" workbookViewId="0">
      <selection activeCell="AH25" sqref="AH25"/>
    </sheetView>
  </sheetViews>
  <sheetFormatPr defaultColWidth="8.88671875" defaultRowHeight="19.8"/>
  <cols>
    <col min="1" max="1" width="15.6640625" style="330" customWidth="1"/>
    <col min="2" max="16" width="9.109375" style="330" bestFit="1" customWidth="1"/>
    <col min="17" max="17" width="10.44140625" style="330" bestFit="1" customWidth="1"/>
    <col min="18" max="37" width="9.109375" style="330" bestFit="1" customWidth="1"/>
    <col min="38" max="256" width="8.88671875" style="330"/>
    <col min="257" max="257" width="15.6640625" style="330" customWidth="1"/>
    <col min="258" max="272" width="9.109375" style="330" bestFit="1" customWidth="1"/>
    <col min="273" max="273" width="10.44140625" style="330" bestFit="1" customWidth="1"/>
    <col min="274" max="293" width="9.109375" style="330" bestFit="1" customWidth="1"/>
    <col min="294" max="512" width="8.88671875" style="330"/>
    <col min="513" max="513" width="15.6640625" style="330" customWidth="1"/>
    <col min="514" max="528" width="9.109375" style="330" bestFit="1" customWidth="1"/>
    <col min="529" max="529" width="10.44140625" style="330" bestFit="1" customWidth="1"/>
    <col min="530" max="549" width="9.109375" style="330" bestFit="1" customWidth="1"/>
    <col min="550" max="768" width="8.88671875" style="330"/>
    <col min="769" max="769" width="15.6640625" style="330" customWidth="1"/>
    <col min="770" max="784" width="9.109375" style="330" bestFit="1" customWidth="1"/>
    <col min="785" max="785" width="10.44140625" style="330" bestFit="1" customWidth="1"/>
    <col min="786" max="805" width="9.109375" style="330" bestFit="1" customWidth="1"/>
    <col min="806" max="1024" width="8.88671875" style="330"/>
    <col min="1025" max="1025" width="15.6640625" style="330" customWidth="1"/>
    <col min="1026" max="1040" width="9.109375" style="330" bestFit="1" customWidth="1"/>
    <col min="1041" max="1041" width="10.44140625" style="330" bestFit="1" customWidth="1"/>
    <col min="1042" max="1061" width="9.109375" style="330" bestFit="1" customWidth="1"/>
    <col min="1062" max="1280" width="8.88671875" style="330"/>
    <col min="1281" max="1281" width="15.6640625" style="330" customWidth="1"/>
    <col min="1282" max="1296" width="9.109375" style="330" bestFit="1" customWidth="1"/>
    <col min="1297" max="1297" width="10.44140625" style="330" bestFit="1" customWidth="1"/>
    <col min="1298" max="1317" width="9.109375" style="330" bestFit="1" customWidth="1"/>
    <col min="1318" max="1536" width="8.88671875" style="330"/>
    <col min="1537" max="1537" width="15.6640625" style="330" customWidth="1"/>
    <col min="1538" max="1552" width="9.109375" style="330" bestFit="1" customWidth="1"/>
    <col min="1553" max="1553" width="10.44140625" style="330" bestFit="1" customWidth="1"/>
    <col min="1554" max="1573" width="9.109375" style="330" bestFit="1" customWidth="1"/>
    <col min="1574" max="1792" width="8.88671875" style="330"/>
    <col min="1793" max="1793" width="15.6640625" style="330" customWidth="1"/>
    <col min="1794" max="1808" width="9.109375" style="330" bestFit="1" customWidth="1"/>
    <col min="1809" max="1809" width="10.44140625" style="330" bestFit="1" customWidth="1"/>
    <col min="1810" max="1829" width="9.109375" style="330" bestFit="1" customWidth="1"/>
    <col min="1830" max="2048" width="8.88671875" style="330"/>
    <col min="2049" max="2049" width="15.6640625" style="330" customWidth="1"/>
    <col min="2050" max="2064" width="9.109375" style="330" bestFit="1" customWidth="1"/>
    <col min="2065" max="2065" width="10.44140625" style="330" bestFit="1" customWidth="1"/>
    <col min="2066" max="2085" width="9.109375" style="330" bestFit="1" customWidth="1"/>
    <col min="2086" max="2304" width="8.88671875" style="330"/>
    <col min="2305" max="2305" width="15.6640625" style="330" customWidth="1"/>
    <col min="2306" max="2320" width="9.109375" style="330" bestFit="1" customWidth="1"/>
    <col min="2321" max="2321" width="10.44140625" style="330" bestFit="1" customWidth="1"/>
    <col min="2322" max="2341" width="9.109375" style="330" bestFit="1" customWidth="1"/>
    <col min="2342" max="2560" width="8.88671875" style="330"/>
    <col min="2561" max="2561" width="15.6640625" style="330" customWidth="1"/>
    <col min="2562" max="2576" width="9.109375" style="330" bestFit="1" customWidth="1"/>
    <col min="2577" max="2577" width="10.44140625" style="330" bestFit="1" customWidth="1"/>
    <col min="2578" max="2597" width="9.109375" style="330" bestFit="1" customWidth="1"/>
    <col min="2598" max="2816" width="8.88671875" style="330"/>
    <col min="2817" max="2817" width="15.6640625" style="330" customWidth="1"/>
    <col min="2818" max="2832" width="9.109375" style="330" bestFit="1" customWidth="1"/>
    <col min="2833" max="2833" width="10.44140625" style="330" bestFit="1" customWidth="1"/>
    <col min="2834" max="2853" width="9.109375" style="330" bestFit="1" customWidth="1"/>
    <col min="2854" max="3072" width="8.88671875" style="330"/>
    <col min="3073" max="3073" width="15.6640625" style="330" customWidth="1"/>
    <col min="3074" max="3088" width="9.109375" style="330" bestFit="1" customWidth="1"/>
    <col min="3089" max="3089" width="10.44140625" style="330" bestFit="1" customWidth="1"/>
    <col min="3090" max="3109" width="9.109375" style="330" bestFit="1" customWidth="1"/>
    <col min="3110" max="3328" width="8.88671875" style="330"/>
    <col min="3329" max="3329" width="15.6640625" style="330" customWidth="1"/>
    <col min="3330" max="3344" width="9.109375" style="330" bestFit="1" customWidth="1"/>
    <col min="3345" max="3345" width="10.44140625" style="330" bestFit="1" customWidth="1"/>
    <col min="3346" max="3365" width="9.109375" style="330" bestFit="1" customWidth="1"/>
    <col min="3366" max="3584" width="8.88671875" style="330"/>
    <col min="3585" max="3585" width="15.6640625" style="330" customWidth="1"/>
    <col min="3586" max="3600" width="9.109375" style="330" bestFit="1" customWidth="1"/>
    <col min="3601" max="3601" width="10.44140625" style="330" bestFit="1" customWidth="1"/>
    <col min="3602" max="3621" width="9.109375" style="330" bestFit="1" customWidth="1"/>
    <col min="3622" max="3840" width="8.88671875" style="330"/>
    <col min="3841" max="3841" width="15.6640625" style="330" customWidth="1"/>
    <col min="3842" max="3856" width="9.109375" style="330" bestFit="1" customWidth="1"/>
    <col min="3857" max="3857" width="10.44140625" style="330" bestFit="1" customWidth="1"/>
    <col min="3858" max="3877" width="9.109375" style="330" bestFit="1" customWidth="1"/>
    <col min="3878" max="4096" width="8.88671875" style="330"/>
    <col min="4097" max="4097" width="15.6640625" style="330" customWidth="1"/>
    <col min="4098" max="4112" width="9.109375" style="330" bestFit="1" customWidth="1"/>
    <col min="4113" max="4113" width="10.44140625" style="330" bestFit="1" customWidth="1"/>
    <col min="4114" max="4133" width="9.109375" style="330" bestFit="1" customWidth="1"/>
    <col min="4134" max="4352" width="8.88671875" style="330"/>
    <col min="4353" max="4353" width="15.6640625" style="330" customWidth="1"/>
    <col min="4354" max="4368" width="9.109375" style="330" bestFit="1" customWidth="1"/>
    <col min="4369" max="4369" width="10.44140625" style="330" bestFit="1" customWidth="1"/>
    <col min="4370" max="4389" width="9.109375" style="330" bestFit="1" customWidth="1"/>
    <col min="4390" max="4608" width="8.88671875" style="330"/>
    <col min="4609" max="4609" width="15.6640625" style="330" customWidth="1"/>
    <col min="4610" max="4624" width="9.109375" style="330" bestFit="1" customWidth="1"/>
    <col min="4625" max="4625" width="10.44140625" style="330" bestFit="1" customWidth="1"/>
    <col min="4626" max="4645" width="9.109375" style="330" bestFit="1" customWidth="1"/>
    <col min="4646" max="4864" width="8.88671875" style="330"/>
    <col min="4865" max="4865" width="15.6640625" style="330" customWidth="1"/>
    <col min="4866" max="4880" width="9.109375" style="330" bestFit="1" customWidth="1"/>
    <col min="4881" max="4881" width="10.44140625" style="330" bestFit="1" customWidth="1"/>
    <col min="4882" max="4901" width="9.109375" style="330" bestFit="1" customWidth="1"/>
    <col min="4902" max="5120" width="8.88671875" style="330"/>
    <col min="5121" max="5121" width="15.6640625" style="330" customWidth="1"/>
    <col min="5122" max="5136" width="9.109375" style="330" bestFit="1" customWidth="1"/>
    <col min="5137" max="5137" width="10.44140625" style="330" bestFit="1" customWidth="1"/>
    <col min="5138" max="5157" width="9.109375" style="330" bestFit="1" customWidth="1"/>
    <col min="5158" max="5376" width="8.88671875" style="330"/>
    <col min="5377" max="5377" width="15.6640625" style="330" customWidth="1"/>
    <col min="5378" max="5392" width="9.109375" style="330" bestFit="1" customWidth="1"/>
    <col min="5393" max="5393" width="10.44140625" style="330" bestFit="1" customWidth="1"/>
    <col min="5394" max="5413" width="9.109375" style="330" bestFit="1" customWidth="1"/>
    <col min="5414" max="5632" width="8.88671875" style="330"/>
    <col min="5633" max="5633" width="15.6640625" style="330" customWidth="1"/>
    <col min="5634" max="5648" width="9.109375" style="330" bestFit="1" customWidth="1"/>
    <col min="5649" max="5649" width="10.44140625" style="330" bestFit="1" customWidth="1"/>
    <col min="5650" max="5669" width="9.109375" style="330" bestFit="1" customWidth="1"/>
    <col min="5670" max="5888" width="8.88671875" style="330"/>
    <col min="5889" max="5889" width="15.6640625" style="330" customWidth="1"/>
    <col min="5890" max="5904" width="9.109375" style="330" bestFit="1" customWidth="1"/>
    <col min="5905" max="5905" width="10.44140625" style="330" bestFit="1" customWidth="1"/>
    <col min="5906" max="5925" width="9.109375" style="330" bestFit="1" customWidth="1"/>
    <col min="5926" max="6144" width="8.88671875" style="330"/>
    <col min="6145" max="6145" width="15.6640625" style="330" customWidth="1"/>
    <col min="6146" max="6160" width="9.109375" style="330" bestFit="1" customWidth="1"/>
    <col min="6161" max="6161" width="10.44140625" style="330" bestFit="1" customWidth="1"/>
    <col min="6162" max="6181" width="9.109375" style="330" bestFit="1" customWidth="1"/>
    <col min="6182" max="6400" width="8.88671875" style="330"/>
    <col min="6401" max="6401" width="15.6640625" style="330" customWidth="1"/>
    <col min="6402" max="6416" width="9.109375" style="330" bestFit="1" customWidth="1"/>
    <col min="6417" max="6417" width="10.44140625" style="330" bestFit="1" customWidth="1"/>
    <col min="6418" max="6437" width="9.109375" style="330" bestFit="1" customWidth="1"/>
    <col min="6438" max="6656" width="8.88671875" style="330"/>
    <col min="6657" max="6657" width="15.6640625" style="330" customWidth="1"/>
    <col min="6658" max="6672" width="9.109375" style="330" bestFit="1" customWidth="1"/>
    <col min="6673" max="6673" width="10.44140625" style="330" bestFit="1" customWidth="1"/>
    <col min="6674" max="6693" width="9.109375" style="330" bestFit="1" customWidth="1"/>
    <col min="6694" max="6912" width="8.88671875" style="330"/>
    <col min="6913" max="6913" width="15.6640625" style="330" customWidth="1"/>
    <col min="6914" max="6928" width="9.109375" style="330" bestFit="1" customWidth="1"/>
    <col min="6929" max="6929" width="10.44140625" style="330" bestFit="1" customWidth="1"/>
    <col min="6930" max="6949" width="9.109375" style="330" bestFit="1" customWidth="1"/>
    <col min="6950" max="7168" width="8.88671875" style="330"/>
    <col min="7169" max="7169" width="15.6640625" style="330" customWidth="1"/>
    <col min="7170" max="7184" width="9.109375" style="330" bestFit="1" customWidth="1"/>
    <col min="7185" max="7185" width="10.44140625" style="330" bestFit="1" customWidth="1"/>
    <col min="7186" max="7205" width="9.109375" style="330" bestFit="1" customWidth="1"/>
    <col min="7206" max="7424" width="8.88671875" style="330"/>
    <col min="7425" max="7425" width="15.6640625" style="330" customWidth="1"/>
    <col min="7426" max="7440" width="9.109375" style="330" bestFit="1" customWidth="1"/>
    <col min="7441" max="7441" width="10.44140625" style="330" bestFit="1" customWidth="1"/>
    <col min="7442" max="7461" width="9.109375" style="330" bestFit="1" customWidth="1"/>
    <col min="7462" max="7680" width="8.88671875" style="330"/>
    <col min="7681" max="7681" width="15.6640625" style="330" customWidth="1"/>
    <col min="7682" max="7696" width="9.109375" style="330" bestFit="1" customWidth="1"/>
    <col min="7697" max="7697" width="10.44140625" style="330" bestFit="1" customWidth="1"/>
    <col min="7698" max="7717" width="9.109375" style="330" bestFit="1" customWidth="1"/>
    <col min="7718" max="7936" width="8.88671875" style="330"/>
    <col min="7937" max="7937" width="15.6640625" style="330" customWidth="1"/>
    <col min="7938" max="7952" width="9.109375" style="330" bestFit="1" customWidth="1"/>
    <col min="7953" max="7953" width="10.44140625" style="330" bestFit="1" customWidth="1"/>
    <col min="7954" max="7973" width="9.109375" style="330" bestFit="1" customWidth="1"/>
    <col min="7974" max="8192" width="8.88671875" style="330"/>
    <col min="8193" max="8193" width="15.6640625" style="330" customWidth="1"/>
    <col min="8194" max="8208" width="9.109375" style="330" bestFit="1" customWidth="1"/>
    <col min="8209" max="8209" width="10.44140625" style="330" bestFit="1" customWidth="1"/>
    <col min="8210" max="8229" width="9.109375" style="330" bestFit="1" customWidth="1"/>
    <col min="8230" max="8448" width="8.88671875" style="330"/>
    <col min="8449" max="8449" width="15.6640625" style="330" customWidth="1"/>
    <col min="8450" max="8464" width="9.109375" style="330" bestFit="1" customWidth="1"/>
    <col min="8465" max="8465" width="10.44140625" style="330" bestFit="1" customWidth="1"/>
    <col min="8466" max="8485" width="9.109375" style="330" bestFit="1" customWidth="1"/>
    <col min="8486" max="8704" width="8.88671875" style="330"/>
    <col min="8705" max="8705" width="15.6640625" style="330" customWidth="1"/>
    <col min="8706" max="8720" width="9.109375" style="330" bestFit="1" customWidth="1"/>
    <col min="8721" max="8721" width="10.44140625" style="330" bestFit="1" customWidth="1"/>
    <col min="8722" max="8741" width="9.109375" style="330" bestFit="1" customWidth="1"/>
    <col min="8742" max="8960" width="8.88671875" style="330"/>
    <col min="8961" max="8961" width="15.6640625" style="330" customWidth="1"/>
    <col min="8962" max="8976" width="9.109375" style="330" bestFit="1" customWidth="1"/>
    <col min="8977" max="8977" width="10.44140625" style="330" bestFit="1" customWidth="1"/>
    <col min="8978" max="8997" width="9.109375" style="330" bestFit="1" customWidth="1"/>
    <col min="8998" max="9216" width="8.88671875" style="330"/>
    <col min="9217" max="9217" width="15.6640625" style="330" customWidth="1"/>
    <col min="9218" max="9232" width="9.109375" style="330" bestFit="1" customWidth="1"/>
    <col min="9233" max="9233" width="10.44140625" style="330" bestFit="1" customWidth="1"/>
    <col min="9234" max="9253" width="9.109375" style="330" bestFit="1" customWidth="1"/>
    <col min="9254" max="9472" width="8.88671875" style="330"/>
    <col min="9473" max="9473" width="15.6640625" style="330" customWidth="1"/>
    <col min="9474" max="9488" width="9.109375" style="330" bestFit="1" customWidth="1"/>
    <col min="9489" max="9489" width="10.44140625" style="330" bestFit="1" customWidth="1"/>
    <col min="9490" max="9509" width="9.109375" style="330" bestFit="1" customWidth="1"/>
    <col min="9510" max="9728" width="8.88671875" style="330"/>
    <col min="9729" max="9729" width="15.6640625" style="330" customWidth="1"/>
    <col min="9730" max="9744" width="9.109375" style="330" bestFit="1" customWidth="1"/>
    <col min="9745" max="9745" width="10.44140625" style="330" bestFit="1" customWidth="1"/>
    <col min="9746" max="9765" width="9.109375" style="330" bestFit="1" customWidth="1"/>
    <col min="9766" max="9984" width="8.88671875" style="330"/>
    <col min="9985" max="9985" width="15.6640625" style="330" customWidth="1"/>
    <col min="9986" max="10000" width="9.109375" style="330" bestFit="1" customWidth="1"/>
    <col min="10001" max="10001" width="10.44140625" style="330" bestFit="1" customWidth="1"/>
    <col min="10002" max="10021" width="9.109375" style="330" bestFit="1" customWidth="1"/>
    <col min="10022" max="10240" width="8.88671875" style="330"/>
    <col min="10241" max="10241" width="15.6640625" style="330" customWidth="1"/>
    <col min="10242" max="10256" width="9.109375" style="330" bestFit="1" customWidth="1"/>
    <col min="10257" max="10257" width="10.44140625" style="330" bestFit="1" customWidth="1"/>
    <col min="10258" max="10277" width="9.109375" style="330" bestFit="1" customWidth="1"/>
    <col min="10278" max="10496" width="8.88671875" style="330"/>
    <col min="10497" max="10497" width="15.6640625" style="330" customWidth="1"/>
    <col min="10498" max="10512" width="9.109375" style="330" bestFit="1" customWidth="1"/>
    <col min="10513" max="10513" width="10.44140625" style="330" bestFit="1" customWidth="1"/>
    <col min="10514" max="10533" width="9.109375" style="330" bestFit="1" customWidth="1"/>
    <col min="10534" max="10752" width="8.88671875" style="330"/>
    <col min="10753" max="10753" width="15.6640625" style="330" customWidth="1"/>
    <col min="10754" max="10768" width="9.109375" style="330" bestFit="1" customWidth="1"/>
    <col min="10769" max="10769" width="10.44140625" style="330" bestFit="1" customWidth="1"/>
    <col min="10770" max="10789" width="9.109375" style="330" bestFit="1" customWidth="1"/>
    <col min="10790" max="11008" width="8.88671875" style="330"/>
    <col min="11009" max="11009" width="15.6640625" style="330" customWidth="1"/>
    <col min="11010" max="11024" width="9.109375" style="330" bestFit="1" customWidth="1"/>
    <col min="11025" max="11025" width="10.44140625" style="330" bestFit="1" customWidth="1"/>
    <col min="11026" max="11045" width="9.109375" style="330" bestFit="1" customWidth="1"/>
    <col min="11046" max="11264" width="8.88671875" style="330"/>
    <col min="11265" max="11265" width="15.6640625" style="330" customWidth="1"/>
    <col min="11266" max="11280" width="9.109375" style="330" bestFit="1" customWidth="1"/>
    <col min="11281" max="11281" width="10.44140625" style="330" bestFit="1" customWidth="1"/>
    <col min="11282" max="11301" width="9.109375" style="330" bestFit="1" customWidth="1"/>
    <col min="11302" max="11520" width="8.88671875" style="330"/>
    <col min="11521" max="11521" width="15.6640625" style="330" customWidth="1"/>
    <col min="11522" max="11536" width="9.109375" style="330" bestFit="1" customWidth="1"/>
    <col min="11537" max="11537" width="10.44140625" style="330" bestFit="1" customWidth="1"/>
    <col min="11538" max="11557" width="9.109375" style="330" bestFit="1" customWidth="1"/>
    <col min="11558" max="11776" width="8.88671875" style="330"/>
    <col min="11777" max="11777" width="15.6640625" style="330" customWidth="1"/>
    <col min="11778" max="11792" width="9.109375" style="330" bestFit="1" customWidth="1"/>
    <col min="11793" max="11793" width="10.44140625" style="330" bestFit="1" customWidth="1"/>
    <col min="11794" max="11813" width="9.109375" style="330" bestFit="1" customWidth="1"/>
    <col min="11814" max="12032" width="8.88671875" style="330"/>
    <col min="12033" max="12033" width="15.6640625" style="330" customWidth="1"/>
    <col min="12034" max="12048" width="9.109375" style="330" bestFit="1" customWidth="1"/>
    <col min="12049" max="12049" width="10.44140625" style="330" bestFit="1" customWidth="1"/>
    <col min="12050" max="12069" width="9.109375" style="330" bestFit="1" customWidth="1"/>
    <col min="12070" max="12288" width="8.88671875" style="330"/>
    <col min="12289" max="12289" width="15.6640625" style="330" customWidth="1"/>
    <col min="12290" max="12304" width="9.109375" style="330" bestFit="1" customWidth="1"/>
    <col min="12305" max="12305" width="10.44140625" style="330" bestFit="1" customWidth="1"/>
    <col min="12306" max="12325" width="9.109375" style="330" bestFit="1" customWidth="1"/>
    <col min="12326" max="12544" width="8.88671875" style="330"/>
    <col min="12545" max="12545" width="15.6640625" style="330" customWidth="1"/>
    <col min="12546" max="12560" width="9.109375" style="330" bestFit="1" customWidth="1"/>
    <col min="12561" max="12561" width="10.44140625" style="330" bestFit="1" customWidth="1"/>
    <col min="12562" max="12581" width="9.109375" style="330" bestFit="1" customWidth="1"/>
    <col min="12582" max="12800" width="8.88671875" style="330"/>
    <col min="12801" max="12801" width="15.6640625" style="330" customWidth="1"/>
    <col min="12802" max="12816" width="9.109375" style="330" bestFit="1" customWidth="1"/>
    <col min="12817" max="12817" width="10.44140625" style="330" bestFit="1" customWidth="1"/>
    <col min="12818" max="12837" width="9.109375" style="330" bestFit="1" customWidth="1"/>
    <col min="12838" max="13056" width="8.88671875" style="330"/>
    <col min="13057" max="13057" width="15.6640625" style="330" customWidth="1"/>
    <col min="13058" max="13072" width="9.109375" style="330" bestFit="1" customWidth="1"/>
    <col min="13073" max="13073" width="10.44140625" style="330" bestFit="1" customWidth="1"/>
    <col min="13074" max="13093" width="9.109375" style="330" bestFit="1" customWidth="1"/>
    <col min="13094" max="13312" width="8.88671875" style="330"/>
    <col min="13313" max="13313" width="15.6640625" style="330" customWidth="1"/>
    <col min="13314" max="13328" width="9.109375" style="330" bestFit="1" customWidth="1"/>
    <col min="13329" max="13329" width="10.44140625" style="330" bestFit="1" customWidth="1"/>
    <col min="13330" max="13349" width="9.109375" style="330" bestFit="1" customWidth="1"/>
    <col min="13350" max="13568" width="8.88671875" style="330"/>
    <col min="13569" max="13569" width="15.6640625" style="330" customWidth="1"/>
    <col min="13570" max="13584" width="9.109375" style="330" bestFit="1" customWidth="1"/>
    <col min="13585" max="13585" width="10.44140625" style="330" bestFit="1" customWidth="1"/>
    <col min="13586" max="13605" width="9.109375" style="330" bestFit="1" customWidth="1"/>
    <col min="13606" max="13824" width="8.88671875" style="330"/>
    <col min="13825" max="13825" width="15.6640625" style="330" customWidth="1"/>
    <col min="13826" max="13840" width="9.109375" style="330" bestFit="1" customWidth="1"/>
    <col min="13841" max="13841" width="10.44140625" style="330" bestFit="1" customWidth="1"/>
    <col min="13842" max="13861" width="9.109375" style="330" bestFit="1" customWidth="1"/>
    <col min="13862" max="14080" width="8.88671875" style="330"/>
    <col min="14081" max="14081" width="15.6640625" style="330" customWidth="1"/>
    <col min="14082" max="14096" width="9.109375" style="330" bestFit="1" customWidth="1"/>
    <col min="14097" max="14097" width="10.44140625" style="330" bestFit="1" customWidth="1"/>
    <col min="14098" max="14117" width="9.109375" style="330" bestFit="1" customWidth="1"/>
    <col min="14118" max="14336" width="8.88671875" style="330"/>
    <col min="14337" max="14337" width="15.6640625" style="330" customWidth="1"/>
    <col min="14338" max="14352" width="9.109375" style="330" bestFit="1" customWidth="1"/>
    <col min="14353" max="14353" width="10.44140625" style="330" bestFit="1" customWidth="1"/>
    <col min="14354" max="14373" width="9.109375" style="330" bestFit="1" customWidth="1"/>
    <col min="14374" max="14592" width="8.88671875" style="330"/>
    <col min="14593" max="14593" width="15.6640625" style="330" customWidth="1"/>
    <col min="14594" max="14608" width="9.109375" style="330" bestFit="1" customWidth="1"/>
    <col min="14609" max="14609" width="10.44140625" style="330" bestFit="1" customWidth="1"/>
    <col min="14610" max="14629" width="9.109375" style="330" bestFit="1" customWidth="1"/>
    <col min="14630" max="14848" width="8.88671875" style="330"/>
    <col min="14849" max="14849" width="15.6640625" style="330" customWidth="1"/>
    <col min="14850" max="14864" width="9.109375" style="330" bestFit="1" customWidth="1"/>
    <col min="14865" max="14865" width="10.44140625" style="330" bestFit="1" customWidth="1"/>
    <col min="14866" max="14885" width="9.109375" style="330" bestFit="1" customWidth="1"/>
    <col min="14886" max="15104" width="8.88671875" style="330"/>
    <col min="15105" max="15105" width="15.6640625" style="330" customWidth="1"/>
    <col min="15106" max="15120" width="9.109375" style="330" bestFit="1" customWidth="1"/>
    <col min="15121" max="15121" width="10.44140625" style="330" bestFit="1" customWidth="1"/>
    <col min="15122" max="15141" width="9.109375" style="330" bestFit="1" customWidth="1"/>
    <col min="15142" max="15360" width="8.88671875" style="330"/>
    <col min="15361" max="15361" width="15.6640625" style="330" customWidth="1"/>
    <col min="15362" max="15376" width="9.109375" style="330" bestFit="1" customWidth="1"/>
    <col min="15377" max="15377" width="10.44140625" style="330" bestFit="1" customWidth="1"/>
    <col min="15378" max="15397" width="9.109375" style="330" bestFit="1" customWidth="1"/>
    <col min="15398" max="15616" width="8.88671875" style="330"/>
    <col min="15617" max="15617" width="15.6640625" style="330" customWidth="1"/>
    <col min="15618" max="15632" width="9.109375" style="330" bestFit="1" customWidth="1"/>
    <col min="15633" max="15633" width="10.44140625" style="330" bestFit="1" customWidth="1"/>
    <col min="15634" max="15653" width="9.109375" style="330" bestFit="1" customWidth="1"/>
    <col min="15654" max="15872" width="8.88671875" style="330"/>
    <col min="15873" max="15873" width="15.6640625" style="330" customWidth="1"/>
    <col min="15874" max="15888" width="9.109375" style="330" bestFit="1" customWidth="1"/>
    <col min="15889" max="15889" width="10.44140625" style="330" bestFit="1" customWidth="1"/>
    <col min="15890" max="15909" width="9.109375" style="330" bestFit="1" customWidth="1"/>
    <col min="15910" max="16128" width="8.88671875" style="330"/>
    <col min="16129" max="16129" width="15.6640625" style="330" customWidth="1"/>
    <col min="16130" max="16144" width="9.109375" style="330" bestFit="1" customWidth="1"/>
    <col min="16145" max="16145" width="10.44140625" style="330" bestFit="1" customWidth="1"/>
    <col min="16146" max="16165" width="9.109375" style="330" bestFit="1" customWidth="1"/>
    <col min="16166" max="16384" width="8.88671875" style="330"/>
  </cols>
  <sheetData>
    <row r="1" spans="1:37" s="243" customFormat="1" ht="76.95" customHeight="1" thickBot="1">
      <c r="A1" s="1453" t="s">
        <v>332</v>
      </c>
      <c r="B1" s="1454"/>
      <c r="C1" s="1454"/>
      <c r="D1" s="1454"/>
      <c r="E1" s="1454"/>
      <c r="F1" s="1454"/>
      <c r="G1" s="1454"/>
      <c r="H1" s="1454"/>
      <c r="I1" s="1454"/>
      <c r="J1" s="1454"/>
      <c r="K1" s="1454"/>
      <c r="L1" s="1454"/>
      <c r="M1" s="1454"/>
      <c r="N1" s="1454"/>
      <c r="O1" s="1454"/>
      <c r="P1" s="1454"/>
      <c r="Q1" s="1454"/>
      <c r="R1" s="1454"/>
      <c r="S1" s="1454"/>
      <c r="T1" s="1454"/>
      <c r="U1" s="1454"/>
      <c r="V1" s="1454"/>
      <c r="W1" s="1454"/>
      <c r="X1" s="1454"/>
      <c r="Y1" s="1454"/>
      <c r="Z1" s="1454"/>
      <c r="AA1" s="1454"/>
      <c r="AB1" s="1454"/>
      <c r="AC1" s="1454"/>
      <c r="AD1" s="1454"/>
      <c r="AE1" s="1454"/>
      <c r="AF1" s="1454"/>
      <c r="AG1" s="1454"/>
      <c r="AH1" s="1454"/>
      <c r="AI1" s="1454"/>
      <c r="AJ1" s="1454"/>
      <c r="AK1" s="1454"/>
    </row>
    <row r="2" spans="1:37" s="244" customFormat="1" ht="60" customHeight="1" thickTop="1" thickBot="1">
      <c r="A2" s="1455" t="s">
        <v>333</v>
      </c>
      <c r="B2" s="1458" t="s">
        <v>334</v>
      </c>
      <c r="C2" s="1459"/>
      <c r="D2" s="1460"/>
      <c r="E2" s="1461" t="s">
        <v>0</v>
      </c>
      <c r="F2" s="1462"/>
      <c r="G2" s="1462"/>
      <c r="H2" s="1462"/>
      <c r="I2" s="1462"/>
      <c r="J2" s="1463"/>
      <c r="K2" s="1464" t="s">
        <v>335</v>
      </c>
      <c r="L2" s="1465"/>
      <c r="M2" s="1466"/>
      <c r="N2" s="1467" t="s">
        <v>1</v>
      </c>
      <c r="O2" s="1467"/>
      <c r="P2" s="1467"/>
      <c r="Q2" s="1468"/>
      <c r="R2" s="1471" t="s">
        <v>336</v>
      </c>
      <c r="S2" s="1472"/>
      <c r="T2" s="1472"/>
      <c r="U2" s="1473"/>
      <c r="V2" s="1473"/>
      <c r="W2" s="1473"/>
      <c r="X2" s="1473"/>
      <c r="Y2" s="1472"/>
      <c r="Z2" s="1472"/>
      <c r="AA2" s="1472"/>
      <c r="AB2" s="1472"/>
      <c r="AC2" s="1472"/>
      <c r="AD2" s="1472"/>
      <c r="AE2" s="1472"/>
      <c r="AF2" s="1472"/>
      <c r="AG2" s="1472"/>
      <c r="AH2" s="1472"/>
      <c r="AI2" s="1472"/>
      <c r="AJ2" s="1472"/>
      <c r="AK2" s="1474"/>
    </row>
    <row r="3" spans="1:37" s="244" customFormat="1" ht="34.200000000000003" customHeight="1" thickTop="1" thickBot="1">
      <c r="A3" s="1456"/>
      <c r="B3" s="1475" t="s">
        <v>3</v>
      </c>
      <c r="C3" s="1478" t="s">
        <v>4</v>
      </c>
      <c r="D3" s="1481" t="s">
        <v>5</v>
      </c>
      <c r="E3" s="1492" t="s">
        <v>337</v>
      </c>
      <c r="F3" s="1493"/>
      <c r="G3" s="1490" t="s">
        <v>338</v>
      </c>
      <c r="H3" s="1490"/>
      <c r="I3" s="1496" t="s">
        <v>339</v>
      </c>
      <c r="J3" s="1497"/>
      <c r="K3" s="1500" t="s">
        <v>3</v>
      </c>
      <c r="L3" s="1502" t="s">
        <v>4</v>
      </c>
      <c r="M3" s="1504" t="s">
        <v>5</v>
      </c>
      <c r="N3" s="1469"/>
      <c r="O3" s="1469"/>
      <c r="P3" s="1469"/>
      <c r="Q3" s="1469"/>
      <c r="R3" s="1510" t="s">
        <v>340</v>
      </c>
      <c r="S3" s="1511"/>
      <c r="T3" s="1512"/>
      <c r="U3" s="1516" t="s">
        <v>341</v>
      </c>
      <c r="V3" s="1517"/>
      <c r="W3" s="1517"/>
      <c r="X3" s="1518"/>
      <c r="Y3" s="1510" t="s">
        <v>342</v>
      </c>
      <c r="Z3" s="1519"/>
      <c r="AA3" s="1519"/>
      <c r="AB3" s="1519"/>
      <c r="AC3" s="1519"/>
      <c r="AD3" s="1520"/>
      <c r="AE3" s="1510" t="s">
        <v>343</v>
      </c>
      <c r="AF3" s="1511"/>
      <c r="AG3" s="1511"/>
      <c r="AH3" s="1511"/>
      <c r="AI3" s="1511"/>
      <c r="AJ3" s="1521"/>
      <c r="AK3" s="1484" t="s">
        <v>344</v>
      </c>
    </row>
    <row r="4" spans="1:37" s="244" customFormat="1" ht="34.200000000000003" customHeight="1" thickBot="1">
      <c r="A4" s="1456"/>
      <c r="B4" s="1476"/>
      <c r="C4" s="1479"/>
      <c r="D4" s="1482"/>
      <c r="E4" s="1494"/>
      <c r="F4" s="1495"/>
      <c r="G4" s="1490"/>
      <c r="H4" s="1490"/>
      <c r="I4" s="1498"/>
      <c r="J4" s="1499"/>
      <c r="K4" s="1501"/>
      <c r="L4" s="1503"/>
      <c r="M4" s="1505"/>
      <c r="N4" s="1470"/>
      <c r="O4" s="1470"/>
      <c r="P4" s="1470"/>
      <c r="Q4" s="1469"/>
      <c r="R4" s="1513"/>
      <c r="S4" s="1514"/>
      <c r="T4" s="1515"/>
      <c r="U4" s="1513"/>
      <c r="V4" s="1514"/>
      <c r="W4" s="1514"/>
      <c r="X4" s="1515"/>
      <c r="Y4" s="1513"/>
      <c r="Z4" s="1514"/>
      <c r="AA4" s="1514"/>
      <c r="AB4" s="1514"/>
      <c r="AC4" s="1514"/>
      <c r="AD4" s="1487"/>
      <c r="AE4" s="1522"/>
      <c r="AF4" s="1523"/>
      <c r="AG4" s="1523"/>
      <c r="AH4" s="1523"/>
      <c r="AI4" s="1523"/>
      <c r="AJ4" s="1524"/>
      <c r="AK4" s="1485"/>
    </row>
    <row r="5" spans="1:37" s="244" customFormat="1" ht="34.200000000000003" customHeight="1" thickTop="1" thickBot="1">
      <c r="A5" s="1456"/>
      <c r="B5" s="1476"/>
      <c r="C5" s="1479"/>
      <c r="D5" s="1482"/>
      <c r="E5" s="1488" t="s">
        <v>3</v>
      </c>
      <c r="F5" s="1490" t="s">
        <v>4</v>
      </c>
      <c r="G5" s="1490" t="s">
        <v>3</v>
      </c>
      <c r="H5" s="1490" t="s">
        <v>4</v>
      </c>
      <c r="I5" s="1490" t="s">
        <v>3</v>
      </c>
      <c r="J5" s="1506" t="s">
        <v>4</v>
      </c>
      <c r="K5" s="1501"/>
      <c r="L5" s="1503"/>
      <c r="M5" s="1505"/>
      <c r="N5" s="1525" t="s">
        <v>3</v>
      </c>
      <c r="O5" s="1527" t="s">
        <v>4</v>
      </c>
      <c r="P5" s="1527" t="s">
        <v>5</v>
      </c>
      <c r="Q5" s="1529" t="s">
        <v>345</v>
      </c>
      <c r="R5" s="1531" t="s">
        <v>3</v>
      </c>
      <c r="S5" s="1508" t="s">
        <v>4</v>
      </c>
      <c r="T5" s="1535" t="s">
        <v>346</v>
      </c>
      <c r="U5" s="1531" t="s">
        <v>337</v>
      </c>
      <c r="V5" s="1537" t="s">
        <v>338</v>
      </c>
      <c r="W5" s="1537" t="s">
        <v>339</v>
      </c>
      <c r="X5" s="1535" t="s">
        <v>346</v>
      </c>
      <c r="Y5" s="1531" t="s">
        <v>347</v>
      </c>
      <c r="Z5" s="1537" t="s">
        <v>348</v>
      </c>
      <c r="AA5" s="1537" t="s">
        <v>349</v>
      </c>
      <c r="AB5" s="1537" t="s">
        <v>350</v>
      </c>
      <c r="AC5" s="1537" t="s">
        <v>351</v>
      </c>
      <c r="AD5" s="1535" t="s">
        <v>5</v>
      </c>
      <c r="AE5" s="1533" t="s">
        <v>352</v>
      </c>
      <c r="AF5" s="1541" t="s">
        <v>353</v>
      </c>
      <c r="AG5" s="1541" t="s">
        <v>354</v>
      </c>
      <c r="AH5" s="1541" t="s">
        <v>355</v>
      </c>
      <c r="AI5" s="1543" t="s">
        <v>356</v>
      </c>
      <c r="AJ5" s="1545" t="s">
        <v>346</v>
      </c>
      <c r="AK5" s="1486"/>
    </row>
    <row r="6" spans="1:37" s="244" customFormat="1" ht="34.200000000000003" customHeight="1" thickBot="1">
      <c r="A6" s="1457"/>
      <c r="B6" s="1477"/>
      <c r="C6" s="1480"/>
      <c r="D6" s="1483"/>
      <c r="E6" s="1489"/>
      <c r="F6" s="1491"/>
      <c r="G6" s="1491"/>
      <c r="H6" s="1491"/>
      <c r="I6" s="1491"/>
      <c r="J6" s="1507"/>
      <c r="K6" s="1501"/>
      <c r="L6" s="1503"/>
      <c r="M6" s="1505"/>
      <c r="N6" s="1526"/>
      <c r="O6" s="1528"/>
      <c r="P6" s="1528"/>
      <c r="Q6" s="1530"/>
      <c r="R6" s="1532"/>
      <c r="S6" s="1509"/>
      <c r="T6" s="1536"/>
      <c r="U6" s="1532"/>
      <c r="V6" s="1538"/>
      <c r="W6" s="1538"/>
      <c r="X6" s="1539"/>
      <c r="Y6" s="1540"/>
      <c r="Z6" s="1538"/>
      <c r="AA6" s="1538"/>
      <c r="AB6" s="1538"/>
      <c r="AC6" s="1538"/>
      <c r="AD6" s="1536"/>
      <c r="AE6" s="1534"/>
      <c r="AF6" s="1542"/>
      <c r="AG6" s="1542"/>
      <c r="AH6" s="1542"/>
      <c r="AI6" s="1544"/>
      <c r="AJ6" s="1546"/>
      <c r="AK6" s="1487"/>
    </row>
    <row r="7" spans="1:37" s="262" customFormat="1" ht="60" customHeight="1">
      <c r="A7" s="245" t="s">
        <v>357</v>
      </c>
      <c r="B7" s="246">
        <v>10</v>
      </c>
      <c r="C7" s="247">
        <v>39</v>
      </c>
      <c r="D7" s="248">
        <v>49</v>
      </c>
      <c r="E7" s="249">
        <v>3</v>
      </c>
      <c r="F7" s="250">
        <v>22</v>
      </c>
      <c r="G7" s="250">
        <v>3</v>
      </c>
      <c r="H7" s="250">
        <v>13</v>
      </c>
      <c r="I7" s="250">
        <v>4</v>
      </c>
      <c r="J7" s="251">
        <v>4</v>
      </c>
      <c r="K7" s="252">
        <v>10</v>
      </c>
      <c r="L7" s="253">
        <v>39</v>
      </c>
      <c r="M7" s="254">
        <v>49</v>
      </c>
      <c r="N7" s="255">
        <v>1</v>
      </c>
      <c r="O7" s="247">
        <v>14</v>
      </c>
      <c r="P7" s="247">
        <v>15</v>
      </c>
      <c r="Q7" s="256">
        <v>0.31</v>
      </c>
      <c r="R7" s="257">
        <v>3</v>
      </c>
      <c r="S7" s="258">
        <v>3</v>
      </c>
      <c r="T7" s="254">
        <v>6</v>
      </c>
      <c r="U7" s="257">
        <v>5</v>
      </c>
      <c r="V7" s="259">
        <v>1</v>
      </c>
      <c r="W7" s="259">
        <v>0</v>
      </c>
      <c r="X7" s="254">
        <v>6</v>
      </c>
      <c r="Y7" s="260">
        <v>1</v>
      </c>
      <c r="Z7" s="259">
        <v>0</v>
      </c>
      <c r="AA7" s="259">
        <v>1</v>
      </c>
      <c r="AB7" s="259">
        <v>2</v>
      </c>
      <c r="AC7" s="259">
        <v>2</v>
      </c>
      <c r="AD7" s="254">
        <v>6</v>
      </c>
      <c r="AE7" s="257">
        <v>0</v>
      </c>
      <c r="AF7" s="258">
        <v>0</v>
      </c>
      <c r="AG7" s="258">
        <v>2</v>
      </c>
      <c r="AH7" s="258">
        <v>4</v>
      </c>
      <c r="AI7" s="259">
        <v>0</v>
      </c>
      <c r="AJ7" s="254">
        <v>6</v>
      </c>
      <c r="AK7" s="261">
        <v>0.12</v>
      </c>
    </row>
    <row r="8" spans="1:37" s="262" customFormat="1" ht="60" customHeight="1">
      <c r="A8" s="263" t="s">
        <v>358</v>
      </c>
      <c r="B8" s="264">
        <v>6</v>
      </c>
      <c r="C8" s="265">
        <v>19</v>
      </c>
      <c r="D8" s="266">
        <v>25</v>
      </c>
      <c r="E8" s="267">
        <v>4</v>
      </c>
      <c r="F8" s="268">
        <v>12</v>
      </c>
      <c r="G8" s="268">
        <v>2</v>
      </c>
      <c r="H8" s="268">
        <v>4</v>
      </c>
      <c r="I8" s="268">
        <v>0</v>
      </c>
      <c r="J8" s="269">
        <v>3</v>
      </c>
      <c r="K8" s="270">
        <v>6</v>
      </c>
      <c r="L8" s="271">
        <v>19</v>
      </c>
      <c r="M8" s="272">
        <v>25</v>
      </c>
      <c r="N8" s="273">
        <v>4</v>
      </c>
      <c r="O8" s="265">
        <v>12</v>
      </c>
      <c r="P8" s="265">
        <v>16</v>
      </c>
      <c r="Q8" s="274">
        <v>0.64</v>
      </c>
      <c r="R8" s="275">
        <v>0</v>
      </c>
      <c r="S8" s="276">
        <v>3</v>
      </c>
      <c r="T8" s="272">
        <v>3</v>
      </c>
      <c r="U8" s="275">
        <v>2</v>
      </c>
      <c r="V8" s="277">
        <v>0</v>
      </c>
      <c r="W8" s="277">
        <v>1</v>
      </c>
      <c r="X8" s="272">
        <v>3</v>
      </c>
      <c r="Y8" s="278">
        <v>0</v>
      </c>
      <c r="Z8" s="277">
        <v>1</v>
      </c>
      <c r="AA8" s="277">
        <v>2</v>
      </c>
      <c r="AB8" s="277">
        <v>0</v>
      </c>
      <c r="AC8" s="277">
        <v>0</v>
      </c>
      <c r="AD8" s="272">
        <v>3</v>
      </c>
      <c r="AE8" s="275">
        <v>0</v>
      </c>
      <c r="AF8" s="276">
        <v>0</v>
      </c>
      <c r="AG8" s="276">
        <v>1</v>
      </c>
      <c r="AH8" s="276">
        <v>2</v>
      </c>
      <c r="AI8" s="277">
        <v>0</v>
      </c>
      <c r="AJ8" s="272">
        <v>3</v>
      </c>
      <c r="AK8" s="279">
        <v>0.12</v>
      </c>
    </row>
    <row r="9" spans="1:37" s="296" customFormat="1" ht="60" customHeight="1">
      <c r="A9" s="263" t="s">
        <v>359</v>
      </c>
      <c r="B9" s="280">
        <v>10</v>
      </c>
      <c r="C9" s="281">
        <v>26</v>
      </c>
      <c r="D9" s="282">
        <v>36</v>
      </c>
      <c r="E9" s="283">
        <v>3</v>
      </c>
      <c r="F9" s="284">
        <v>10</v>
      </c>
      <c r="G9" s="284">
        <v>1</v>
      </c>
      <c r="H9" s="284">
        <v>12</v>
      </c>
      <c r="I9" s="284">
        <v>6</v>
      </c>
      <c r="J9" s="285">
        <v>4</v>
      </c>
      <c r="K9" s="286">
        <v>10</v>
      </c>
      <c r="L9" s="287">
        <v>26</v>
      </c>
      <c r="M9" s="288">
        <v>36</v>
      </c>
      <c r="N9" s="289">
        <v>5</v>
      </c>
      <c r="O9" s="281">
        <v>16</v>
      </c>
      <c r="P9" s="281">
        <v>21</v>
      </c>
      <c r="Q9" s="290">
        <v>0.57999999999999996</v>
      </c>
      <c r="R9" s="291">
        <v>2</v>
      </c>
      <c r="S9" s="292">
        <v>5</v>
      </c>
      <c r="T9" s="288">
        <v>7</v>
      </c>
      <c r="U9" s="291">
        <v>3</v>
      </c>
      <c r="V9" s="293">
        <v>4</v>
      </c>
      <c r="W9" s="293">
        <v>0</v>
      </c>
      <c r="X9" s="288">
        <v>7</v>
      </c>
      <c r="Y9" s="294">
        <v>0</v>
      </c>
      <c r="Z9" s="293">
        <v>1</v>
      </c>
      <c r="AA9" s="293">
        <v>2</v>
      </c>
      <c r="AB9" s="293">
        <v>3</v>
      </c>
      <c r="AC9" s="293">
        <v>1</v>
      </c>
      <c r="AD9" s="288">
        <v>7</v>
      </c>
      <c r="AE9" s="291">
        <v>0</v>
      </c>
      <c r="AF9" s="292">
        <v>0</v>
      </c>
      <c r="AG9" s="292">
        <v>0</v>
      </c>
      <c r="AH9" s="292">
        <v>4</v>
      </c>
      <c r="AI9" s="293">
        <v>3</v>
      </c>
      <c r="AJ9" s="288">
        <v>7</v>
      </c>
      <c r="AK9" s="295">
        <v>0.19</v>
      </c>
    </row>
    <row r="10" spans="1:37" s="262" customFormat="1" ht="60" customHeight="1">
      <c r="A10" s="297" t="s">
        <v>360</v>
      </c>
      <c r="B10" s="264">
        <v>17</v>
      </c>
      <c r="C10" s="265">
        <v>14</v>
      </c>
      <c r="D10" s="266">
        <v>31</v>
      </c>
      <c r="E10" s="267">
        <v>0</v>
      </c>
      <c r="F10" s="268">
        <v>0</v>
      </c>
      <c r="G10" s="268">
        <v>0</v>
      </c>
      <c r="H10" s="268">
        <v>2</v>
      </c>
      <c r="I10" s="268">
        <v>17</v>
      </c>
      <c r="J10" s="269">
        <v>12</v>
      </c>
      <c r="K10" s="270">
        <v>17</v>
      </c>
      <c r="L10" s="271">
        <v>14</v>
      </c>
      <c r="M10" s="272">
        <v>31</v>
      </c>
      <c r="N10" s="273">
        <v>17</v>
      </c>
      <c r="O10" s="265">
        <v>14</v>
      </c>
      <c r="P10" s="265">
        <v>31</v>
      </c>
      <c r="Q10" s="298">
        <v>1</v>
      </c>
      <c r="R10" s="275">
        <v>0</v>
      </c>
      <c r="S10" s="276">
        <v>0</v>
      </c>
      <c r="T10" s="272">
        <v>0</v>
      </c>
      <c r="U10" s="275">
        <v>0</v>
      </c>
      <c r="V10" s="277">
        <v>0</v>
      </c>
      <c r="W10" s="277">
        <v>0</v>
      </c>
      <c r="X10" s="272">
        <v>0</v>
      </c>
      <c r="Y10" s="278">
        <v>0</v>
      </c>
      <c r="Z10" s="277">
        <v>0</v>
      </c>
      <c r="AA10" s="277">
        <v>0</v>
      </c>
      <c r="AB10" s="277">
        <v>0</v>
      </c>
      <c r="AC10" s="277">
        <v>0</v>
      </c>
      <c r="AD10" s="272">
        <v>0</v>
      </c>
      <c r="AE10" s="275">
        <v>0</v>
      </c>
      <c r="AF10" s="276">
        <v>0</v>
      </c>
      <c r="AG10" s="276">
        <v>0</v>
      </c>
      <c r="AH10" s="276">
        <v>0</v>
      </c>
      <c r="AI10" s="277">
        <v>0</v>
      </c>
      <c r="AJ10" s="272">
        <v>0</v>
      </c>
      <c r="AK10" s="299">
        <v>0</v>
      </c>
    </row>
    <row r="11" spans="1:37" s="262" customFormat="1" ht="60" customHeight="1">
      <c r="A11" s="297" t="s">
        <v>361</v>
      </c>
      <c r="B11" s="264">
        <v>19</v>
      </c>
      <c r="C11" s="265">
        <v>21</v>
      </c>
      <c r="D11" s="266">
        <v>40</v>
      </c>
      <c r="E11" s="267">
        <v>6</v>
      </c>
      <c r="F11" s="268">
        <v>11</v>
      </c>
      <c r="G11" s="268">
        <v>4</v>
      </c>
      <c r="H11" s="268">
        <v>4</v>
      </c>
      <c r="I11" s="268">
        <v>9</v>
      </c>
      <c r="J11" s="269">
        <v>6</v>
      </c>
      <c r="K11" s="270">
        <v>19</v>
      </c>
      <c r="L11" s="271">
        <v>21</v>
      </c>
      <c r="M11" s="272">
        <v>40</v>
      </c>
      <c r="N11" s="273">
        <v>19</v>
      </c>
      <c r="O11" s="265">
        <v>21</v>
      </c>
      <c r="P11" s="265">
        <v>40</v>
      </c>
      <c r="Q11" s="300">
        <v>1</v>
      </c>
      <c r="R11" s="275">
        <v>3</v>
      </c>
      <c r="S11" s="276">
        <v>7</v>
      </c>
      <c r="T11" s="272">
        <v>10</v>
      </c>
      <c r="U11" s="275">
        <v>0</v>
      </c>
      <c r="V11" s="277">
        <v>1</v>
      </c>
      <c r="W11" s="277">
        <v>9</v>
      </c>
      <c r="X11" s="272">
        <v>10</v>
      </c>
      <c r="Y11" s="278">
        <v>0</v>
      </c>
      <c r="Z11" s="277">
        <v>0</v>
      </c>
      <c r="AA11" s="277">
        <v>0</v>
      </c>
      <c r="AB11" s="277">
        <v>10</v>
      </c>
      <c r="AC11" s="277">
        <v>0</v>
      </c>
      <c r="AD11" s="272">
        <v>10</v>
      </c>
      <c r="AE11" s="275">
        <v>0</v>
      </c>
      <c r="AF11" s="276">
        <v>5</v>
      </c>
      <c r="AG11" s="276">
        <v>3</v>
      </c>
      <c r="AH11" s="276">
        <v>2</v>
      </c>
      <c r="AI11" s="277">
        <v>0</v>
      </c>
      <c r="AJ11" s="272">
        <v>10</v>
      </c>
      <c r="AK11" s="301">
        <v>0.25</v>
      </c>
    </row>
    <row r="12" spans="1:37" s="262" customFormat="1" ht="60" customHeight="1">
      <c r="A12" s="297" t="s">
        <v>362</v>
      </c>
      <c r="B12" s="264">
        <v>9</v>
      </c>
      <c r="C12" s="265">
        <v>18</v>
      </c>
      <c r="D12" s="266">
        <v>27</v>
      </c>
      <c r="E12" s="267">
        <v>4</v>
      </c>
      <c r="F12" s="268">
        <v>10</v>
      </c>
      <c r="G12" s="268">
        <v>3</v>
      </c>
      <c r="H12" s="268">
        <v>7</v>
      </c>
      <c r="I12" s="268">
        <v>2</v>
      </c>
      <c r="J12" s="269">
        <v>1</v>
      </c>
      <c r="K12" s="270">
        <v>9</v>
      </c>
      <c r="L12" s="271">
        <v>18</v>
      </c>
      <c r="M12" s="272">
        <v>27</v>
      </c>
      <c r="N12" s="273">
        <v>7</v>
      </c>
      <c r="O12" s="265">
        <v>10</v>
      </c>
      <c r="P12" s="265">
        <v>17</v>
      </c>
      <c r="Q12" s="300">
        <v>0.63</v>
      </c>
      <c r="R12" s="275">
        <v>1</v>
      </c>
      <c r="S12" s="276">
        <v>1</v>
      </c>
      <c r="T12" s="272">
        <v>2</v>
      </c>
      <c r="U12" s="275">
        <v>0</v>
      </c>
      <c r="V12" s="277">
        <v>1</v>
      </c>
      <c r="W12" s="277">
        <v>1</v>
      </c>
      <c r="X12" s="272">
        <v>2</v>
      </c>
      <c r="Y12" s="278">
        <v>0</v>
      </c>
      <c r="Z12" s="277">
        <v>0</v>
      </c>
      <c r="AA12" s="277">
        <v>0</v>
      </c>
      <c r="AB12" s="277">
        <v>2</v>
      </c>
      <c r="AC12" s="277">
        <v>0</v>
      </c>
      <c r="AD12" s="272">
        <v>2</v>
      </c>
      <c r="AE12" s="275">
        <v>0</v>
      </c>
      <c r="AF12" s="276">
        <v>0</v>
      </c>
      <c r="AG12" s="276">
        <v>1</v>
      </c>
      <c r="AH12" s="276">
        <v>1</v>
      </c>
      <c r="AI12" s="277">
        <v>0</v>
      </c>
      <c r="AJ12" s="272">
        <v>2</v>
      </c>
      <c r="AK12" s="301">
        <v>7.0000000000000007E-2</v>
      </c>
    </row>
    <row r="13" spans="1:37" s="262" customFormat="1" ht="60" customHeight="1">
      <c r="A13" s="297" t="s">
        <v>363</v>
      </c>
      <c r="B13" s="264">
        <v>7</v>
      </c>
      <c r="C13" s="265">
        <v>24</v>
      </c>
      <c r="D13" s="266">
        <v>31</v>
      </c>
      <c r="E13" s="267">
        <v>3</v>
      </c>
      <c r="F13" s="268">
        <v>7</v>
      </c>
      <c r="G13" s="268">
        <v>2</v>
      </c>
      <c r="H13" s="268">
        <v>9</v>
      </c>
      <c r="I13" s="268">
        <v>2</v>
      </c>
      <c r="J13" s="269">
        <v>8</v>
      </c>
      <c r="K13" s="270">
        <v>7</v>
      </c>
      <c r="L13" s="271">
        <v>24</v>
      </c>
      <c r="M13" s="272">
        <v>31</v>
      </c>
      <c r="N13" s="302">
        <v>7</v>
      </c>
      <c r="O13" s="303">
        <v>14</v>
      </c>
      <c r="P13" s="303">
        <v>21</v>
      </c>
      <c r="Q13" s="304">
        <v>0.67700000000000005</v>
      </c>
      <c r="R13" s="305">
        <v>0</v>
      </c>
      <c r="S13" s="306">
        <v>0</v>
      </c>
      <c r="T13" s="272">
        <v>0</v>
      </c>
      <c r="U13" s="305">
        <v>0</v>
      </c>
      <c r="V13" s="307">
        <v>0</v>
      </c>
      <c r="W13" s="307">
        <v>0</v>
      </c>
      <c r="X13" s="272">
        <v>0</v>
      </c>
      <c r="Y13" s="308">
        <v>0</v>
      </c>
      <c r="Z13" s="307">
        <v>0</v>
      </c>
      <c r="AA13" s="307">
        <v>0</v>
      </c>
      <c r="AB13" s="307">
        <v>0</v>
      </c>
      <c r="AC13" s="307">
        <v>0</v>
      </c>
      <c r="AD13" s="272">
        <v>0</v>
      </c>
      <c r="AE13" s="305">
        <v>0</v>
      </c>
      <c r="AF13" s="306">
        <v>0</v>
      </c>
      <c r="AG13" s="306">
        <v>0</v>
      </c>
      <c r="AH13" s="306">
        <v>0</v>
      </c>
      <c r="AI13" s="307">
        <v>0</v>
      </c>
      <c r="AJ13" s="272">
        <v>0</v>
      </c>
      <c r="AK13" s="301">
        <v>0</v>
      </c>
    </row>
    <row r="14" spans="1:37" s="262" customFormat="1" ht="60" customHeight="1">
      <c r="A14" s="297" t="s">
        <v>364</v>
      </c>
      <c r="B14" s="264">
        <v>15</v>
      </c>
      <c r="C14" s="265">
        <v>25</v>
      </c>
      <c r="D14" s="266">
        <v>40</v>
      </c>
      <c r="E14" s="267">
        <v>7</v>
      </c>
      <c r="F14" s="268">
        <v>9</v>
      </c>
      <c r="G14" s="268">
        <v>4</v>
      </c>
      <c r="H14" s="268">
        <v>12</v>
      </c>
      <c r="I14" s="268">
        <v>4</v>
      </c>
      <c r="J14" s="269">
        <v>4</v>
      </c>
      <c r="K14" s="270">
        <v>15</v>
      </c>
      <c r="L14" s="271">
        <v>25</v>
      </c>
      <c r="M14" s="272">
        <v>40</v>
      </c>
      <c r="N14" s="273">
        <v>12</v>
      </c>
      <c r="O14" s="265">
        <v>22</v>
      </c>
      <c r="P14" s="265">
        <v>34</v>
      </c>
      <c r="Q14" s="300">
        <v>0.85</v>
      </c>
      <c r="R14" s="275">
        <v>2</v>
      </c>
      <c r="S14" s="276">
        <v>2</v>
      </c>
      <c r="T14" s="272">
        <v>4</v>
      </c>
      <c r="U14" s="275">
        <v>0</v>
      </c>
      <c r="V14" s="277">
        <v>4</v>
      </c>
      <c r="W14" s="277">
        <v>0</v>
      </c>
      <c r="X14" s="272">
        <v>4</v>
      </c>
      <c r="Y14" s="278">
        <v>0</v>
      </c>
      <c r="Z14" s="277">
        <v>0</v>
      </c>
      <c r="AA14" s="277">
        <v>0</v>
      </c>
      <c r="AB14" s="277">
        <v>4</v>
      </c>
      <c r="AC14" s="277">
        <v>0</v>
      </c>
      <c r="AD14" s="272">
        <v>4</v>
      </c>
      <c r="AE14" s="275">
        <v>0</v>
      </c>
      <c r="AF14" s="276">
        <v>0</v>
      </c>
      <c r="AG14" s="276">
        <v>0</v>
      </c>
      <c r="AH14" s="276">
        <v>4</v>
      </c>
      <c r="AI14" s="277">
        <v>0</v>
      </c>
      <c r="AJ14" s="272">
        <v>4</v>
      </c>
      <c r="AK14" s="301">
        <v>0.1</v>
      </c>
    </row>
    <row r="15" spans="1:37" s="262" customFormat="1" ht="60" customHeight="1">
      <c r="A15" s="297" t="s">
        <v>365</v>
      </c>
      <c r="B15" s="264">
        <v>19</v>
      </c>
      <c r="C15" s="265">
        <v>40</v>
      </c>
      <c r="D15" s="266">
        <v>59</v>
      </c>
      <c r="E15" s="267">
        <v>0</v>
      </c>
      <c r="F15" s="268">
        <v>0</v>
      </c>
      <c r="G15" s="268">
        <v>0</v>
      </c>
      <c r="H15" s="268">
        <v>11</v>
      </c>
      <c r="I15" s="268">
        <v>19</v>
      </c>
      <c r="J15" s="269">
        <v>29</v>
      </c>
      <c r="K15" s="270">
        <v>19</v>
      </c>
      <c r="L15" s="271">
        <v>40</v>
      </c>
      <c r="M15" s="272">
        <v>59</v>
      </c>
      <c r="N15" s="273">
        <v>3</v>
      </c>
      <c r="O15" s="265">
        <v>5</v>
      </c>
      <c r="P15" s="265">
        <v>8</v>
      </c>
      <c r="Q15" s="300">
        <v>0.14000000000000001</v>
      </c>
      <c r="R15" s="275">
        <v>3</v>
      </c>
      <c r="S15" s="276">
        <v>0</v>
      </c>
      <c r="T15" s="272">
        <v>3</v>
      </c>
      <c r="U15" s="275">
        <v>0</v>
      </c>
      <c r="V15" s="277">
        <v>0</v>
      </c>
      <c r="W15" s="277">
        <v>3</v>
      </c>
      <c r="X15" s="272">
        <v>3</v>
      </c>
      <c r="Y15" s="278">
        <v>0</v>
      </c>
      <c r="Z15" s="277">
        <v>0</v>
      </c>
      <c r="AA15" s="277">
        <v>0</v>
      </c>
      <c r="AB15" s="277">
        <v>0</v>
      </c>
      <c r="AC15" s="277">
        <v>3</v>
      </c>
      <c r="AD15" s="272">
        <v>3</v>
      </c>
      <c r="AE15" s="275">
        <v>2</v>
      </c>
      <c r="AF15" s="276">
        <v>0</v>
      </c>
      <c r="AG15" s="276">
        <v>1</v>
      </c>
      <c r="AH15" s="276">
        <v>0</v>
      </c>
      <c r="AI15" s="277">
        <v>0</v>
      </c>
      <c r="AJ15" s="272">
        <v>3</v>
      </c>
      <c r="AK15" s="301">
        <v>0.05</v>
      </c>
    </row>
    <row r="16" spans="1:37" s="262" customFormat="1" ht="60" customHeight="1">
      <c r="A16" s="297" t="s">
        <v>366</v>
      </c>
      <c r="B16" s="280">
        <v>11</v>
      </c>
      <c r="C16" s="281">
        <v>21</v>
      </c>
      <c r="D16" s="282">
        <v>32</v>
      </c>
      <c r="E16" s="283">
        <v>5</v>
      </c>
      <c r="F16" s="284">
        <v>6</v>
      </c>
      <c r="G16" s="284">
        <v>1</v>
      </c>
      <c r="H16" s="284">
        <v>12</v>
      </c>
      <c r="I16" s="284">
        <v>5</v>
      </c>
      <c r="J16" s="285">
        <v>3</v>
      </c>
      <c r="K16" s="286">
        <v>11</v>
      </c>
      <c r="L16" s="287">
        <v>21</v>
      </c>
      <c r="M16" s="288">
        <v>32</v>
      </c>
      <c r="N16" s="289">
        <v>1</v>
      </c>
      <c r="O16" s="281">
        <v>3</v>
      </c>
      <c r="P16" s="281">
        <v>4</v>
      </c>
      <c r="Q16" s="290">
        <v>0.125</v>
      </c>
      <c r="R16" s="291">
        <v>0</v>
      </c>
      <c r="S16" s="292">
        <v>0</v>
      </c>
      <c r="T16" s="288">
        <v>0</v>
      </c>
      <c r="U16" s="291">
        <v>0</v>
      </c>
      <c r="V16" s="293">
        <v>0</v>
      </c>
      <c r="W16" s="293">
        <v>0</v>
      </c>
      <c r="X16" s="288">
        <v>0</v>
      </c>
      <c r="Y16" s="294">
        <v>0</v>
      </c>
      <c r="Z16" s="293">
        <v>0</v>
      </c>
      <c r="AA16" s="293">
        <v>0</v>
      </c>
      <c r="AB16" s="293">
        <v>0</v>
      </c>
      <c r="AC16" s="293">
        <v>0</v>
      </c>
      <c r="AD16" s="288">
        <v>0</v>
      </c>
      <c r="AE16" s="291">
        <v>0</v>
      </c>
      <c r="AF16" s="292">
        <v>0</v>
      </c>
      <c r="AG16" s="292">
        <v>0</v>
      </c>
      <c r="AH16" s="292">
        <v>0</v>
      </c>
      <c r="AI16" s="293">
        <v>0</v>
      </c>
      <c r="AJ16" s="288">
        <v>0</v>
      </c>
      <c r="AK16" s="309">
        <v>0</v>
      </c>
    </row>
    <row r="17" spans="1:37" s="262" customFormat="1" ht="60" customHeight="1">
      <c r="A17" s="297" t="s">
        <v>367</v>
      </c>
      <c r="B17" s="264">
        <v>7</v>
      </c>
      <c r="C17" s="265">
        <v>18</v>
      </c>
      <c r="D17" s="266">
        <v>25</v>
      </c>
      <c r="E17" s="267">
        <v>2</v>
      </c>
      <c r="F17" s="268">
        <v>5</v>
      </c>
      <c r="G17" s="268">
        <v>2</v>
      </c>
      <c r="H17" s="268">
        <v>7</v>
      </c>
      <c r="I17" s="268">
        <v>3</v>
      </c>
      <c r="J17" s="269">
        <v>6</v>
      </c>
      <c r="K17" s="270">
        <v>7</v>
      </c>
      <c r="L17" s="271">
        <v>18</v>
      </c>
      <c r="M17" s="272">
        <v>25</v>
      </c>
      <c r="N17" s="273">
        <v>0</v>
      </c>
      <c r="O17" s="265">
        <v>6</v>
      </c>
      <c r="P17" s="265">
        <v>6</v>
      </c>
      <c r="Q17" s="298">
        <v>0.24</v>
      </c>
      <c r="R17" s="275">
        <v>0</v>
      </c>
      <c r="S17" s="276">
        <v>4</v>
      </c>
      <c r="T17" s="272">
        <v>4</v>
      </c>
      <c r="U17" s="275">
        <v>4</v>
      </c>
      <c r="V17" s="277">
        <v>0</v>
      </c>
      <c r="W17" s="277">
        <v>0</v>
      </c>
      <c r="X17" s="272">
        <v>4</v>
      </c>
      <c r="Y17" s="278">
        <v>2</v>
      </c>
      <c r="Z17" s="277">
        <v>0</v>
      </c>
      <c r="AA17" s="277">
        <v>2</v>
      </c>
      <c r="AB17" s="277">
        <v>0</v>
      </c>
      <c r="AC17" s="277">
        <v>0</v>
      </c>
      <c r="AD17" s="272">
        <v>4</v>
      </c>
      <c r="AE17" s="275">
        <v>0</v>
      </c>
      <c r="AF17" s="276">
        <v>0</v>
      </c>
      <c r="AG17" s="276">
        <v>1</v>
      </c>
      <c r="AH17" s="276">
        <v>3</v>
      </c>
      <c r="AI17" s="277">
        <v>0</v>
      </c>
      <c r="AJ17" s="272">
        <v>4</v>
      </c>
      <c r="AK17" s="299">
        <v>0.16</v>
      </c>
    </row>
    <row r="18" spans="1:37" s="262" customFormat="1" ht="60" customHeight="1">
      <c r="A18" s="297" t="s">
        <v>368</v>
      </c>
      <c r="B18" s="264">
        <v>5</v>
      </c>
      <c r="C18" s="265">
        <v>20</v>
      </c>
      <c r="D18" s="266">
        <v>25</v>
      </c>
      <c r="E18" s="267">
        <v>1</v>
      </c>
      <c r="F18" s="268">
        <v>5</v>
      </c>
      <c r="G18" s="268">
        <v>2</v>
      </c>
      <c r="H18" s="268">
        <v>11</v>
      </c>
      <c r="I18" s="268">
        <v>2</v>
      </c>
      <c r="J18" s="269">
        <v>4</v>
      </c>
      <c r="K18" s="270">
        <v>5</v>
      </c>
      <c r="L18" s="271">
        <v>20</v>
      </c>
      <c r="M18" s="272">
        <v>25</v>
      </c>
      <c r="N18" s="273">
        <v>4</v>
      </c>
      <c r="O18" s="265">
        <v>19</v>
      </c>
      <c r="P18" s="265">
        <v>23</v>
      </c>
      <c r="Q18" s="298">
        <v>0.92</v>
      </c>
      <c r="R18" s="275">
        <v>0</v>
      </c>
      <c r="S18" s="276">
        <v>0</v>
      </c>
      <c r="T18" s="272">
        <v>0</v>
      </c>
      <c r="U18" s="275">
        <v>0</v>
      </c>
      <c r="V18" s="276">
        <v>0</v>
      </c>
      <c r="W18" s="276">
        <v>0</v>
      </c>
      <c r="X18" s="272">
        <v>0</v>
      </c>
      <c r="Y18" s="275">
        <v>0</v>
      </c>
      <c r="Z18" s="276">
        <v>0</v>
      </c>
      <c r="AA18" s="276">
        <v>0</v>
      </c>
      <c r="AB18" s="276">
        <v>0</v>
      </c>
      <c r="AC18" s="276">
        <v>0</v>
      </c>
      <c r="AD18" s="272">
        <v>0</v>
      </c>
      <c r="AE18" s="275">
        <v>0</v>
      </c>
      <c r="AF18" s="276">
        <v>0</v>
      </c>
      <c r="AG18" s="276">
        <v>0</v>
      </c>
      <c r="AH18" s="276">
        <v>0</v>
      </c>
      <c r="AI18" s="276">
        <v>0</v>
      </c>
      <c r="AJ18" s="272">
        <v>0</v>
      </c>
      <c r="AK18" s="275">
        <v>0</v>
      </c>
    </row>
    <row r="19" spans="1:37" s="262" customFormat="1" ht="60" customHeight="1">
      <c r="A19" s="297" t="s">
        <v>369</v>
      </c>
      <c r="B19" s="264">
        <v>0</v>
      </c>
      <c r="C19" s="265">
        <v>17</v>
      </c>
      <c r="D19" s="266">
        <v>17</v>
      </c>
      <c r="E19" s="267">
        <v>0</v>
      </c>
      <c r="F19" s="268">
        <v>4</v>
      </c>
      <c r="G19" s="268">
        <v>0</v>
      </c>
      <c r="H19" s="268">
        <v>5</v>
      </c>
      <c r="I19" s="268">
        <v>0</v>
      </c>
      <c r="J19" s="269">
        <v>8</v>
      </c>
      <c r="K19" s="270">
        <v>0</v>
      </c>
      <c r="L19" s="271">
        <v>17</v>
      </c>
      <c r="M19" s="272">
        <v>17</v>
      </c>
      <c r="N19" s="273">
        <v>0</v>
      </c>
      <c r="O19" s="265">
        <v>1</v>
      </c>
      <c r="P19" s="265">
        <v>1</v>
      </c>
      <c r="Q19" s="310">
        <v>0.06</v>
      </c>
      <c r="R19" s="275">
        <v>0</v>
      </c>
      <c r="S19" s="276">
        <v>1</v>
      </c>
      <c r="T19" s="272">
        <v>1</v>
      </c>
      <c r="U19" s="275">
        <v>0</v>
      </c>
      <c r="V19" s="277">
        <v>1</v>
      </c>
      <c r="W19" s="277">
        <v>0</v>
      </c>
      <c r="X19" s="272">
        <v>1</v>
      </c>
      <c r="Y19" s="278">
        <v>0</v>
      </c>
      <c r="Z19" s="277">
        <v>0</v>
      </c>
      <c r="AA19" s="277">
        <v>1</v>
      </c>
      <c r="AB19" s="277">
        <v>0</v>
      </c>
      <c r="AC19" s="277">
        <v>0</v>
      </c>
      <c r="AD19" s="272">
        <v>1</v>
      </c>
      <c r="AE19" s="275">
        <v>1</v>
      </c>
      <c r="AF19" s="276">
        <v>0</v>
      </c>
      <c r="AG19" s="276">
        <v>0</v>
      </c>
      <c r="AH19" s="276">
        <v>0</v>
      </c>
      <c r="AI19" s="277">
        <v>0</v>
      </c>
      <c r="AJ19" s="272">
        <v>1</v>
      </c>
      <c r="AK19" s="299">
        <v>0.06</v>
      </c>
    </row>
    <row r="20" spans="1:37" s="262" customFormat="1" ht="60" customHeight="1">
      <c r="A20" s="297" t="s">
        <v>370</v>
      </c>
      <c r="B20" s="264">
        <v>5</v>
      </c>
      <c r="C20" s="265">
        <v>10</v>
      </c>
      <c r="D20" s="266">
        <v>15</v>
      </c>
      <c r="E20" s="267">
        <v>2</v>
      </c>
      <c r="F20" s="268">
        <v>6</v>
      </c>
      <c r="G20" s="268">
        <v>2</v>
      </c>
      <c r="H20" s="268">
        <v>3</v>
      </c>
      <c r="I20" s="268">
        <v>1</v>
      </c>
      <c r="J20" s="269">
        <v>1</v>
      </c>
      <c r="K20" s="270">
        <v>5</v>
      </c>
      <c r="L20" s="271">
        <v>10</v>
      </c>
      <c r="M20" s="272">
        <v>15</v>
      </c>
      <c r="N20" s="273">
        <v>1</v>
      </c>
      <c r="O20" s="265">
        <v>7</v>
      </c>
      <c r="P20" s="265">
        <v>8</v>
      </c>
      <c r="Q20" s="300">
        <v>0.53</v>
      </c>
      <c r="R20" s="275">
        <v>2</v>
      </c>
      <c r="S20" s="276">
        <v>6</v>
      </c>
      <c r="T20" s="272">
        <v>8</v>
      </c>
      <c r="U20" s="275">
        <v>3</v>
      </c>
      <c r="V20" s="277">
        <v>4</v>
      </c>
      <c r="W20" s="277">
        <v>1</v>
      </c>
      <c r="X20" s="272">
        <v>8</v>
      </c>
      <c r="Y20" s="278">
        <v>0</v>
      </c>
      <c r="Z20" s="277">
        <v>0</v>
      </c>
      <c r="AA20" s="277">
        <v>3</v>
      </c>
      <c r="AB20" s="277">
        <v>2</v>
      </c>
      <c r="AC20" s="277">
        <v>3</v>
      </c>
      <c r="AD20" s="272">
        <v>8</v>
      </c>
      <c r="AE20" s="275">
        <v>0</v>
      </c>
      <c r="AF20" s="276">
        <v>2</v>
      </c>
      <c r="AG20" s="276">
        <v>4</v>
      </c>
      <c r="AH20" s="276">
        <v>2</v>
      </c>
      <c r="AI20" s="277">
        <v>0</v>
      </c>
      <c r="AJ20" s="272">
        <v>8</v>
      </c>
      <c r="AK20" s="301">
        <v>0.53</v>
      </c>
    </row>
    <row r="21" spans="1:37" s="262" customFormat="1" ht="60" customHeight="1">
      <c r="A21" s="297" t="s">
        <v>371</v>
      </c>
      <c r="B21" s="264">
        <v>5</v>
      </c>
      <c r="C21" s="265">
        <v>15</v>
      </c>
      <c r="D21" s="266">
        <v>20</v>
      </c>
      <c r="E21" s="267">
        <v>3</v>
      </c>
      <c r="F21" s="268">
        <v>5</v>
      </c>
      <c r="G21" s="268">
        <v>0</v>
      </c>
      <c r="H21" s="268">
        <v>7</v>
      </c>
      <c r="I21" s="268">
        <v>2</v>
      </c>
      <c r="J21" s="269">
        <v>3</v>
      </c>
      <c r="K21" s="270">
        <v>5</v>
      </c>
      <c r="L21" s="271">
        <v>15</v>
      </c>
      <c r="M21" s="272">
        <v>20</v>
      </c>
      <c r="N21" s="273">
        <v>3</v>
      </c>
      <c r="O21" s="265">
        <v>10</v>
      </c>
      <c r="P21" s="265">
        <v>13</v>
      </c>
      <c r="Q21" s="300">
        <v>0.65</v>
      </c>
      <c r="R21" s="275">
        <v>0</v>
      </c>
      <c r="S21" s="276">
        <v>2</v>
      </c>
      <c r="T21" s="272">
        <v>2</v>
      </c>
      <c r="U21" s="275">
        <v>0</v>
      </c>
      <c r="V21" s="277">
        <v>1</v>
      </c>
      <c r="W21" s="277">
        <v>1</v>
      </c>
      <c r="X21" s="272">
        <v>2</v>
      </c>
      <c r="Y21" s="278">
        <v>0</v>
      </c>
      <c r="Z21" s="277">
        <v>0</v>
      </c>
      <c r="AA21" s="277">
        <v>1</v>
      </c>
      <c r="AB21" s="277">
        <v>1</v>
      </c>
      <c r="AC21" s="277">
        <v>0</v>
      </c>
      <c r="AD21" s="272">
        <v>2</v>
      </c>
      <c r="AE21" s="275">
        <v>0</v>
      </c>
      <c r="AF21" s="276">
        <v>0</v>
      </c>
      <c r="AG21" s="276">
        <v>2</v>
      </c>
      <c r="AH21" s="276">
        <v>0</v>
      </c>
      <c r="AI21" s="277">
        <v>0</v>
      </c>
      <c r="AJ21" s="272">
        <v>2</v>
      </c>
      <c r="AK21" s="301">
        <v>0.1</v>
      </c>
    </row>
    <row r="22" spans="1:37" s="262" customFormat="1" ht="60" customHeight="1" thickBot="1">
      <c r="A22" s="311" t="s">
        <v>372</v>
      </c>
      <c r="B22" s="312">
        <v>8</v>
      </c>
      <c r="C22" s="313">
        <v>14</v>
      </c>
      <c r="D22" s="314">
        <v>22</v>
      </c>
      <c r="E22" s="315">
        <v>1</v>
      </c>
      <c r="F22" s="316">
        <v>1</v>
      </c>
      <c r="G22" s="316">
        <v>5</v>
      </c>
      <c r="H22" s="316">
        <v>8</v>
      </c>
      <c r="I22" s="316">
        <v>2</v>
      </c>
      <c r="J22" s="317">
        <v>5</v>
      </c>
      <c r="K22" s="318">
        <v>8</v>
      </c>
      <c r="L22" s="319">
        <v>14</v>
      </c>
      <c r="M22" s="320">
        <v>22</v>
      </c>
      <c r="N22" s="321">
        <v>4</v>
      </c>
      <c r="O22" s="313">
        <v>7</v>
      </c>
      <c r="P22" s="313">
        <v>11</v>
      </c>
      <c r="Q22" s="322">
        <v>0.5</v>
      </c>
      <c r="R22" s="323">
        <v>1</v>
      </c>
      <c r="S22" s="324">
        <v>0</v>
      </c>
      <c r="T22" s="325">
        <v>1</v>
      </c>
      <c r="U22" s="323">
        <v>1</v>
      </c>
      <c r="V22" s="326">
        <v>0</v>
      </c>
      <c r="W22" s="326">
        <v>0</v>
      </c>
      <c r="X22" s="325">
        <v>1</v>
      </c>
      <c r="Y22" s="327">
        <v>1</v>
      </c>
      <c r="Z22" s="326">
        <v>0</v>
      </c>
      <c r="AA22" s="326">
        <v>0</v>
      </c>
      <c r="AB22" s="326">
        <v>0</v>
      </c>
      <c r="AC22" s="326">
        <v>0</v>
      </c>
      <c r="AD22" s="325">
        <v>1</v>
      </c>
      <c r="AE22" s="323">
        <v>0</v>
      </c>
      <c r="AF22" s="324">
        <v>0</v>
      </c>
      <c r="AG22" s="324">
        <v>0</v>
      </c>
      <c r="AH22" s="324">
        <v>1</v>
      </c>
      <c r="AI22" s="326">
        <v>0</v>
      </c>
      <c r="AJ22" s="325">
        <v>1</v>
      </c>
      <c r="AK22" s="328">
        <v>0.05</v>
      </c>
    </row>
    <row r="23" spans="1:37" ht="20.399999999999999" thickTop="1">
      <c r="A23" s="329" t="s">
        <v>373</v>
      </c>
      <c r="B23" s="330">
        <f>SUM(B7:B22)</f>
        <v>153</v>
      </c>
      <c r="C23" s="330">
        <f t="shared" ref="C23:P23" si="0">SUM(C7:C22)</f>
        <v>341</v>
      </c>
      <c r="D23" s="330">
        <f t="shared" si="0"/>
        <v>494</v>
      </c>
      <c r="E23" s="330">
        <f t="shared" si="0"/>
        <v>44</v>
      </c>
      <c r="F23" s="330">
        <f t="shared" si="0"/>
        <v>113</v>
      </c>
      <c r="G23" s="330">
        <f t="shared" si="0"/>
        <v>31</v>
      </c>
      <c r="H23" s="330">
        <f t="shared" si="0"/>
        <v>127</v>
      </c>
      <c r="I23" s="330">
        <f t="shared" si="0"/>
        <v>78</v>
      </c>
      <c r="J23" s="330">
        <f t="shared" si="0"/>
        <v>101</v>
      </c>
      <c r="K23" s="330">
        <f t="shared" si="0"/>
        <v>153</v>
      </c>
      <c r="L23" s="330">
        <f t="shared" si="0"/>
        <v>341</v>
      </c>
      <c r="M23" s="330">
        <f t="shared" si="0"/>
        <v>494</v>
      </c>
      <c r="N23" s="330">
        <f t="shared" si="0"/>
        <v>88</v>
      </c>
      <c r="O23" s="330">
        <f t="shared" si="0"/>
        <v>181</v>
      </c>
      <c r="P23" s="330">
        <f t="shared" si="0"/>
        <v>269</v>
      </c>
      <c r="Q23" s="412">
        <f>P23/M23</f>
        <v>0.54453441295546556</v>
      </c>
      <c r="R23" s="330">
        <f>SUM(R7:R22)</f>
        <v>17</v>
      </c>
      <c r="S23" s="330">
        <f t="shared" ref="S23:AJ23" si="1">SUM(S7:S22)</f>
        <v>34</v>
      </c>
      <c r="T23" s="330">
        <f t="shared" si="1"/>
        <v>51</v>
      </c>
      <c r="U23" s="330">
        <f t="shared" si="1"/>
        <v>18</v>
      </c>
      <c r="V23" s="330">
        <f t="shared" si="1"/>
        <v>17</v>
      </c>
      <c r="W23" s="330">
        <f t="shared" si="1"/>
        <v>16</v>
      </c>
      <c r="X23" s="330">
        <f t="shared" si="1"/>
        <v>51</v>
      </c>
      <c r="Y23" s="330">
        <f t="shared" si="1"/>
        <v>4</v>
      </c>
      <c r="Z23" s="330">
        <f t="shared" si="1"/>
        <v>2</v>
      </c>
      <c r="AA23" s="330">
        <f t="shared" si="1"/>
        <v>12</v>
      </c>
      <c r="AB23" s="330">
        <f t="shared" si="1"/>
        <v>24</v>
      </c>
      <c r="AC23" s="330">
        <f t="shared" si="1"/>
        <v>9</v>
      </c>
      <c r="AD23" s="330">
        <f t="shared" si="1"/>
        <v>51</v>
      </c>
      <c r="AE23" s="330">
        <f t="shared" si="1"/>
        <v>3</v>
      </c>
      <c r="AF23" s="330">
        <f t="shared" si="1"/>
        <v>7</v>
      </c>
      <c r="AG23" s="330">
        <f t="shared" si="1"/>
        <v>15</v>
      </c>
      <c r="AH23" s="330">
        <f t="shared" si="1"/>
        <v>23</v>
      </c>
      <c r="AI23" s="330">
        <f t="shared" si="1"/>
        <v>3</v>
      </c>
      <c r="AJ23" s="330">
        <f t="shared" si="1"/>
        <v>51</v>
      </c>
      <c r="AK23" s="412">
        <f>AJ23/M23</f>
        <v>0.10323886639676114</v>
      </c>
    </row>
  </sheetData>
  <mergeCells count="50">
    <mergeCell ref="AH5:AH6"/>
    <mergeCell ref="AI5:AI6"/>
    <mergeCell ref="AJ5:AJ6"/>
    <mergeCell ref="AB5:AB6"/>
    <mergeCell ref="AC5:AC6"/>
    <mergeCell ref="AD5:AD6"/>
    <mergeCell ref="AF5:AF6"/>
    <mergeCell ref="AG5:AG6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M3:M6"/>
    <mergeCell ref="J5:J6"/>
    <mergeCell ref="S5:S6"/>
    <mergeCell ref="R3:T4"/>
    <mergeCell ref="U3:X4"/>
    <mergeCell ref="E3:F4"/>
    <mergeCell ref="G3:H4"/>
    <mergeCell ref="I3:J4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  <pageSetup paperSize="9" scale="3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view="pageBreakPreview" zoomScale="60" zoomScaleNormal="100" workbookViewId="0">
      <selection activeCell="B9" sqref="B9"/>
    </sheetView>
  </sheetViews>
  <sheetFormatPr defaultRowHeight="16.2"/>
  <cols>
    <col min="1" max="1" width="28.44140625" customWidth="1"/>
  </cols>
  <sheetData>
    <row r="1" spans="1:37" ht="93" customHeight="1" thickBot="1">
      <c r="A1" s="1012" t="s">
        <v>374</v>
      </c>
      <c r="B1" s="1013"/>
      <c r="C1" s="1013"/>
      <c r="D1" s="1013"/>
      <c r="E1" s="1013"/>
      <c r="F1" s="1013"/>
      <c r="G1" s="1013"/>
      <c r="H1" s="1013"/>
      <c r="I1" s="1013"/>
      <c r="J1" s="1013"/>
      <c r="K1" s="1013"/>
      <c r="L1" s="1013"/>
      <c r="M1" s="1013"/>
      <c r="N1" s="1013"/>
      <c r="O1" s="1013"/>
      <c r="P1" s="1013"/>
      <c r="Q1" s="1013"/>
      <c r="R1" s="1013"/>
      <c r="S1" s="1013"/>
      <c r="T1" s="1013"/>
      <c r="U1" s="1013"/>
      <c r="V1" s="1013"/>
      <c r="W1" s="1013"/>
      <c r="X1" s="1013"/>
      <c r="Y1" s="1013"/>
      <c r="Z1" s="1013"/>
      <c r="AA1" s="1013"/>
      <c r="AB1" s="1013"/>
      <c r="AC1" s="1013"/>
      <c r="AD1" s="1013"/>
      <c r="AE1" s="1013"/>
      <c r="AF1" s="1013"/>
      <c r="AG1" s="1013"/>
      <c r="AH1" s="1013"/>
      <c r="AI1" s="1013"/>
      <c r="AJ1" s="1013"/>
      <c r="AK1" s="1013"/>
    </row>
    <row r="2" spans="1:37" ht="20.399999999999999" thickBot="1">
      <c r="A2" s="1014" t="s">
        <v>375</v>
      </c>
      <c r="B2" s="1017" t="s">
        <v>376</v>
      </c>
      <c r="C2" s="1018"/>
      <c r="D2" s="1019"/>
      <c r="E2" s="1020" t="s">
        <v>0</v>
      </c>
      <c r="F2" s="1021"/>
      <c r="G2" s="1021"/>
      <c r="H2" s="1021"/>
      <c r="I2" s="1021"/>
      <c r="J2" s="1022"/>
      <c r="K2" s="1023" t="s">
        <v>377</v>
      </c>
      <c r="L2" s="1024"/>
      <c r="M2" s="1025"/>
      <c r="N2" s="1026" t="s">
        <v>1</v>
      </c>
      <c r="O2" s="1026"/>
      <c r="P2" s="1026"/>
      <c r="Q2" s="1027"/>
      <c r="R2" s="1030" t="s">
        <v>378</v>
      </c>
      <c r="S2" s="1031"/>
      <c r="T2" s="1032"/>
      <c r="U2" s="1033"/>
      <c r="V2" s="1033"/>
      <c r="W2" s="1033"/>
      <c r="X2" s="1033"/>
      <c r="Y2" s="1032"/>
      <c r="Z2" s="1032"/>
      <c r="AA2" s="1032"/>
      <c r="AB2" s="1032"/>
      <c r="AC2" s="1032"/>
      <c r="AD2" s="1032"/>
      <c r="AE2" s="1032"/>
      <c r="AF2" s="1032"/>
      <c r="AG2" s="1032"/>
      <c r="AH2" s="1032"/>
      <c r="AI2" s="1032"/>
      <c r="AJ2" s="1032"/>
      <c r="AK2" s="1034"/>
    </row>
    <row r="3" spans="1:37" ht="17.399999999999999" thickTop="1" thickBot="1">
      <c r="A3" s="1015"/>
      <c r="B3" s="1035" t="s">
        <v>3</v>
      </c>
      <c r="C3" s="1038" t="s">
        <v>4</v>
      </c>
      <c r="D3" s="1041" t="s">
        <v>5</v>
      </c>
      <c r="E3" s="1050" t="s">
        <v>379</v>
      </c>
      <c r="F3" s="1051"/>
      <c r="G3" s="1054" t="s">
        <v>380</v>
      </c>
      <c r="H3" s="1054"/>
      <c r="I3" s="1055" t="s">
        <v>381</v>
      </c>
      <c r="J3" s="1056"/>
      <c r="K3" s="1023" t="s">
        <v>3</v>
      </c>
      <c r="L3" s="1060" t="s">
        <v>4</v>
      </c>
      <c r="M3" s="1061" t="s">
        <v>5</v>
      </c>
      <c r="N3" s="1028"/>
      <c r="O3" s="1028"/>
      <c r="P3" s="1028"/>
      <c r="Q3" s="1028"/>
      <c r="R3" s="1065" t="s">
        <v>382</v>
      </c>
      <c r="S3" s="1066"/>
      <c r="T3" s="1067"/>
      <c r="U3" s="1071" t="s">
        <v>383</v>
      </c>
      <c r="V3" s="1072"/>
      <c r="W3" s="1072"/>
      <c r="X3" s="1073"/>
      <c r="Y3" s="1065" t="s">
        <v>384</v>
      </c>
      <c r="Z3" s="1074"/>
      <c r="AA3" s="1074"/>
      <c r="AB3" s="1074"/>
      <c r="AC3" s="1074"/>
      <c r="AD3" s="1075"/>
      <c r="AE3" s="1077" t="s">
        <v>385</v>
      </c>
      <c r="AF3" s="1074"/>
      <c r="AG3" s="1074"/>
      <c r="AH3" s="1074"/>
      <c r="AI3" s="1074"/>
      <c r="AJ3" s="1067"/>
      <c r="AK3" s="1044" t="s">
        <v>386</v>
      </c>
    </row>
    <row r="4" spans="1:37" ht="16.8" thickBot="1">
      <c r="A4" s="1015"/>
      <c r="B4" s="1036"/>
      <c r="C4" s="1039"/>
      <c r="D4" s="1042"/>
      <c r="E4" s="1052"/>
      <c r="F4" s="1053"/>
      <c r="G4" s="1054"/>
      <c r="H4" s="1054"/>
      <c r="I4" s="1057"/>
      <c r="J4" s="1058"/>
      <c r="K4" s="1059"/>
      <c r="L4" s="1024"/>
      <c r="M4" s="1025"/>
      <c r="N4" s="1029"/>
      <c r="O4" s="1029"/>
      <c r="P4" s="1029"/>
      <c r="Q4" s="1028"/>
      <c r="R4" s="1068"/>
      <c r="S4" s="1069"/>
      <c r="T4" s="1070"/>
      <c r="U4" s="1068"/>
      <c r="V4" s="1069"/>
      <c r="W4" s="1069"/>
      <c r="X4" s="1070"/>
      <c r="Y4" s="1068"/>
      <c r="Z4" s="1069"/>
      <c r="AA4" s="1069"/>
      <c r="AB4" s="1069"/>
      <c r="AC4" s="1069"/>
      <c r="AD4" s="1076"/>
      <c r="AE4" s="1078"/>
      <c r="AF4" s="1079"/>
      <c r="AG4" s="1079"/>
      <c r="AH4" s="1079"/>
      <c r="AI4" s="1079"/>
      <c r="AJ4" s="1080"/>
      <c r="AK4" s="1045"/>
    </row>
    <row r="5" spans="1:37" ht="17.399999999999999" thickTop="1" thickBot="1">
      <c r="A5" s="1015"/>
      <c r="B5" s="1036"/>
      <c r="C5" s="1039"/>
      <c r="D5" s="1042"/>
      <c r="E5" s="1048" t="s">
        <v>3</v>
      </c>
      <c r="F5" s="1049" t="s">
        <v>4</v>
      </c>
      <c r="G5" s="1049" t="s">
        <v>3</v>
      </c>
      <c r="H5" s="1049" t="s">
        <v>4</v>
      </c>
      <c r="I5" s="1049" t="s">
        <v>3</v>
      </c>
      <c r="J5" s="1062" t="s">
        <v>4</v>
      </c>
      <c r="K5" s="1059"/>
      <c r="L5" s="1024"/>
      <c r="M5" s="1025"/>
      <c r="N5" s="1081" t="s">
        <v>3</v>
      </c>
      <c r="O5" s="1083" t="s">
        <v>4</v>
      </c>
      <c r="P5" s="1083" t="s">
        <v>5</v>
      </c>
      <c r="Q5" s="1085" t="s">
        <v>387</v>
      </c>
      <c r="R5" s="1044" t="s">
        <v>3</v>
      </c>
      <c r="S5" s="1063" t="s">
        <v>4</v>
      </c>
      <c r="T5" s="1090" t="s">
        <v>388</v>
      </c>
      <c r="U5" s="1044" t="s">
        <v>379</v>
      </c>
      <c r="V5" s="1093" t="s">
        <v>389</v>
      </c>
      <c r="W5" s="1093" t="s">
        <v>390</v>
      </c>
      <c r="X5" s="1090" t="s">
        <v>388</v>
      </c>
      <c r="Y5" s="1044" t="s">
        <v>391</v>
      </c>
      <c r="Z5" s="1093" t="s">
        <v>392</v>
      </c>
      <c r="AA5" s="1093" t="s">
        <v>393</v>
      </c>
      <c r="AB5" s="1093" t="s">
        <v>394</v>
      </c>
      <c r="AC5" s="1093" t="s">
        <v>395</v>
      </c>
      <c r="AD5" s="1090" t="s">
        <v>5</v>
      </c>
      <c r="AE5" s="1088" t="s">
        <v>396</v>
      </c>
      <c r="AF5" s="1097" t="s">
        <v>397</v>
      </c>
      <c r="AG5" s="1097" t="s">
        <v>398</v>
      </c>
      <c r="AH5" s="1097" t="s">
        <v>399</v>
      </c>
      <c r="AI5" s="1099" t="s">
        <v>400</v>
      </c>
      <c r="AJ5" s="1101" t="s">
        <v>388</v>
      </c>
      <c r="AK5" s="1046"/>
    </row>
    <row r="6" spans="1:37" ht="16.8" thickBot="1">
      <c r="A6" s="1016"/>
      <c r="B6" s="1037"/>
      <c r="C6" s="1040"/>
      <c r="D6" s="1043"/>
      <c r="E6" s="1048"/>
      <c r="F6" s="1049"/>
      <c r="G6" s="1049"/>
      <c r="H6" s="1049"/>
      <c r="I6" s="1049"/>
      <c r="J6" s="1062"/>
      <c r="K6" s="1059"/>
      <c r="L6" s="1024"/>
      <c r="M6" s="1025"/>
      <c r="N6" s="1082"/>
      <c r="O6" s="1084"/>
      <c r="P6" s="1084"/>
      <c r="Q6" s="1086"/>
      <c r="R6" s="1087"/>
      <c r="S6" s="1064"/>
      <c r="T6" s="1091"/>
      <c r="U6" s="1092"/>
      <c r="V6" s="1094"/>
      <c r="W6" s="1094"/>
      <c r="X6" s="1095"/>
      <c r="Y6" s="1096"/>
      <c r="Z6" s="1094"/>
      <c r="AA6" s="1094"/>
      <c r="AB6" s="1094"/>
      <c r="AC6" s="1094"/>
      <c r="AD6" s="1103"/>
      <c r="AE6" s="1089"/>
      <c r="AF6" s="1098"/>
      <c r="AG6" s="1098"/>
      <c r="AH6" s="1098"/>
      <c r="AI6" s="1100"/>
      <c r="AJ6" s="1102"/>
      <c r="AK6" s="1047"/>
    </row>
    <row r="7" spans="1:37" ht="20.399999999999999" thickBot="1">
      <c r="A7" s="2" t="s">
        <v>401</v>
      </c>
      <c r="B7" s="3">
        <v>13</v>
      </c>
      <c r="C7" s="4">
        <v>62</v>
      </c>
      <c r="D7" s="5">
        <v>75</v>
      </c>
      <c r="E7" s="6">
        <v>1</v>
      </c>
      <c r="F7" s="7">
        <v>20</v>
      </c>
      <c r="G7" s="7">
        <v>8</v>
      </c>
      <c r="H7" s="7">
        <v>34</v>
      </c>
      <c r="I7" s="7">
        <v>4</v>
      </c>
      <c r="J7" s="8">
        <v>8</v>
      </c>
      <c r="K7" s="9">
        <f>I7+G7+E7</f>
        <v>13</v>
      </c>
      <c r="L7" s="10">
        <f>J7+H7+F7</f>
        <v>62</v>
      </c>
      <c r="M7" s="11">
        <f>L7+K7</f>
        <v>75</v>
      </c>
      <c r="N7" s="12">
        <v>15</v>
      </c>
      <c r="O7" s="4">
        <v>42</v>
      </c>
      <c r="P7" s="4">
        <v>57</v>
      </c>
      <c r="Q7" s="13">
        <v>0.76</v>
      </c>
      <c r="R7" s="44">
        <v>3</v>
      </c>
      <c r="S7" s="45">
        <v>3</v>
      </c>
      <c r="T7" s="14">
        <v>6</v>
      </c>
      <c r="U7" s="46">
        <v>2</v>
      </c>
      <c r="V7" s="47">
        <v>2</v>
      </c>
      <c r="W7" s="47">
        <v>2</v>
      </c>
      <c r="X7" s="11">
        <v>6</v>
      </c>
      <c r="Y7" s="48">
        <v>0</v>
      </c>
      <c r="Z7" s="47">
        <v>3</v>
      </c>
      <c r="AA7" s="47">
        <v>0</v>
      </c>
      <c r="AB7" s="47">
        <v>3</v>
      </c>
      <c r="AC7" s="47"/>
      <c r="AD7" s="11">
        <v>6</v>
      </c>
      <c r="AE7" s="49">
        <v>0</v>
      </c>
      <c r="AF7" s="240">
        <v>0</v>
      </c>
      <c r="AG7" s="240">
        <v>0</v>
      </c>
      <c r="AH7" s="240">
        <v>5</v>
      </c>
      <c r="AI7" s="51">
        <v>1</v>
      </c>
      <c r="AJ7" s="15">
        <v>6</v>
      </c>
      <c r="AK7" s="52">
        <f>AJ7/M7</f>
        <v>0.08</v>
      </c>
    </row>
    <row r="8" spans="1:37" ht="19.8">
      <c r="A8" s="16" t="s">
        <v>402</v>
      </c>
      <c r="B8" s="3">
        <v>15</v>
      </c>
      <c r="C8" s="4">
        <v>50</v>
      </c>
      <c r="D8" s="5">
        <v>65</v>
      </c>
      <c r="E8" s="6">
        <v>0</v>
      </c>
      <c r="F8" s="7">
        <v>0</v>
      </c>
      <c r="G8" s="7">
        <v>8</v>
      </c>
      <c r="H8" s="7">
        <v>22</v>
      </c>
      <c r="I8" s="7">
        <v>7</v>
      </c>
      <c r="J8" s="8">
        <v>28</v>
      </c>
      <c r="K8" s="9">
        <v>15</v>
      </c>
      <c r="L8" s="10">
        <v>50</v>
      </c>
      <c r="M8" s="11">
        <v>65</v>
      </c>
      <c r="N8" s="12">
        <v>2</v>
      </c>
      <c r="O8" s="4">
        <v>20</v>
      </c>
      <c r="P8" s="4">
        <v>22</v>
      </c>
      <c r="Q8" s="13">
        <f>P8/M8</f>
        <v>0.33846153846153848</v>
      </c>
      <c r="R8" s="44">
        <v>0</v>
      </c>
      <c r="S8" s="45">
        <v>0</v>
      </c>
      <c r="T8" s="14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52">
        <f>AJ8/M8</f>
        <v>0</v>
      </c>
    </row>
    <row r="9" spans="1:37" ht="19.8">
      <c r="A9" s="16" t="s">
        <v>403</v>
      </c>
      <c r="B9" s="27">
        <f>B8+B7</f>
        <v>28</v>
      </c>
      <c r="C9" s="27">
        <f>C8+C7</f>
        <v>112</v>
      </c>
      <c r="D9" s="27">
        <f t="shared" ref="D9:M9" si="0">D8+D7</f>
        <v>140</v>
      </c>
      <c r="E9" s="27">
        <f t="shared" si="0"/>
        <v>1</v>
      </c>
      <c r="F9" s="27">
        <f t="shared" si="0"/>
        <v>20</v>
      </c>
      <c r="G9" s="27">
        <f t="shared" si="0"/>
        <v>16</v>
      </c>
      <c r="H9" s="27">
        <f t="shared" si="0"/>
        <v>56</v>
      </c>
      <c r="I9" s="27">
        <f t="shared" si="0"/>
        <v>11</v>
      </c>
      <c r="J9" s="27">
        <f t="shared" si="0"/>
        <v>36</v>
      </c>
      <c r="K9" s="27">
        <f t="shared" si="0"/>
        <v>28</v>
      </c>
      <c r="L9" s="27">
        <f t="shared" si="0"/>
        <v>112</v>
      </c>
      <c r="M9" s="27">
        <f t="shared" si="0"/>
        <v>140</v>
      </c>
      <c r="N9" s="27">
        <f>N8+N7</f>
        <v>17</v>
      </c>
      <c r="O9" s="27">
        <f>O8+O7</f>
        <v>62</v>
      </c>
      <c r="P9" s="27">
        <f t="shared" ref="P9" si="1">P8+P7</f>
        <v>79</v>
      </c>
      <c r="Q9" s="331">
        <f>P9/M9</f>
        <v>0.56428571428571428</v>
      </c>
      <c r="R9" s="49">
        <f>R8+R7</f>
        <v>3</v>
      </c>
      <c r="S9" s="49">
        <f t="shared" ref="S9:AI9" si="2">S8+S7</f>
        <v>3</v>
      </c>
      <c r="T9" s="49">
        <f t="shared" si="2"/>
        <v>6</v>
      </c>
      <c r="U9" s="49">
        <f t="shared" si="2"/>
        <v>2</v>
      </c>
      <c r="V9" s="49">
        <f t="shared" si="2"/>
        <v>2</v>
      </c>
      <c r="W9" s="49">
        <f t="shared" si="2"/>
        <v>2</v>
      </c>
      <c r="X9" s="49">
        <f t="shared" si="2"/>
        <v>6</v>
      </c>
      <c r="Y9" s="49">
        <f t="shared" si="2"/>
        <v>0</v>
      </c>
      <c r="Z9" s="49">
        <f t="shared" si="2"/>
        <v>3</v>
      </c>
      <c r="AA9" s="49">
        <f t="shared" si="2"/>
        <v>0</v>
      </c>
      <c r="AB9" s="49">
        <f t="shared" si="2"/>
        <v>3</v>
      </c>
      <c r="AC9" s="49">
        <f t="shared" si="2"/>
        <v>0</v>
      </c>
      <c r="AD9" s="49">
        <f t="shared" si="2"/>
        <v>6</v>
      </c>
      <c r="AE9" s="49">
        <f t="shared" si="2"/>
        <v>0</v>
      </c>
      <c r="AF9" s="49">
        <f t="shared" si="2"/>
        <v>0</v>
      </c>
      <c r="AG9" s="49">
        <f t="shared" si="2"/>
        <v>0</v>
      </c>
      <c r="AH9" s="49">
        <f t="shared" si="2"/>
        <v>5</v>
      </c>
      <c r="AI9" s="49">
        <f t="shared" si="2"/>
        <v>1</v>
      </c>
      <c r="AJ9" s="49">
        <f>AI9+AH9+AG9+AF9+AE9</f>
        <v>6</v>
      </c>
      <c r="AK9" s="54">
        <f>AJ9/D9</f>
        <v>4.2857142857142858E-2</v>
      </c>
    </row>
  </sheetData>
  <mergeCells count="50">
    <mergeCell ref="AH5:AH6"/>
    <mergeCell ref="AI5:AI6"/>
    <mergeCell ref="AJ5:AJ6"/>
    <mergeCell ref="AB5:AB6"/>
    <mergeCell ref="AC5:AC6"/>
    <mergeCell ref="AD5:AD6"/>
    <mergeCell ref="AF5:AF6"/>
    <mergeCell ref="AG5:AG6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M3:M6"/>
    <mergeCell ref="J5:J6"/>
    <mergeCell ref="S5:S6"/>
    <mergeCell ref="R3:T4"/>
    <mergeCell ref="U3:X4"/>
    <mergeCell ref="E3:F4"/>
    <mergeCell ref="G3:H4"/>
    <mergeCell ref="I3:J4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5"/>
  <sheetViews>
    <sheetView view="pageBreakPreview" zoomScale="60" zoomScaleNormal="70"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D7" sqref="D7:D44"/>
    </sheetView>
  </sheetViews>
  <sheetFormatPr defaultColWidth="8.88671875" defaultRowHeight="19.8"/>
  <cols>
    <col min="1" max="1" width="11" style="330" customWidth="1"/>
    <col min="2" max="16" width="8.88671875" style="330"/>
    <col min="17" max="17" width="11.109375" style="330" bestFit="1" customWidth="1"/>
    <col min="18" max="16384" width="8.88671875" style="330"/>
  </cols>
  <sheetData>
    <row r="1" spans="1:37" ht="76.650000000000006" customHeight="1" thickBot="1">
      <c r="A1" s="1547" t="s">
        <v>404</v>
      </c>
      <c r="B1" s="1354"/>
      <c r="C1" s="1354"/>
      <c r="D1" s="1354"/>
      <c r="E1" s="1354"/>
      <c r="F1" s="1354"/>
      <c r="G1" s="1354"/>
      <c r="H1" s="1354"/>
      <c r="I1" s="1354"/>
      <c r="J1" s="1354"/>
      <c r="K1" s="1354"/>
      <c r="L1" s="1354"/>
      <c r="M1" s="1354"/>
      <c r="N1" s="1354"/>
      <c r="O1" s="1354"/>
      <c r="P1" s="1354"/>
      <c r="Q1" s="1354"/>
      <c r="R1" s="1354"/>
      <c r="S1" s="1354"/>
      <c r="T1" s="1354"/>
      <c r="U1" s="1354"/>
      <c r="V1" s="1354"/>
      <c r="W1" s="1354"/>
      <c r="X1" s="1354"/>
      <c r="Y1" s="1354"/>
      <c r="Z1" s="1354"/>
      <c r="AA1" s="1354"/>
      <c r="AB1" s="1354"/>
      <c r="AC1" s="1354"/>
      <c r="AD1" s="1354"/>
      <c r="AE1" s="1354"/>
      <c r="AF1" s="1354"/>
      <c r="AG1" s="1354"/>
      <c r="AH1" s="1354"/>
      <c r="AI1" s="1354"/>
      <c r="AJ1" s="1354"/>
      <c r="AK1" s="1354"/>
    </row>
    <row r="2" spans="1:37" ht="42" customHeight="1" thickBot="1">
      <c r="A2" s="1548" t="s">
        <v>405</v>
      </c>
      <c r="B2" s="1358" t="s">
        <v>406</v>
      </c>
      <c r="C2" s="1359"/>
      <c r="D2" s="1360"/>
      <c r="E2" s="1361" t="s">
        <v>0</v>
      </c>
      <c r="F2" s="1362"/>
      <c r="G2" s="1362"/>
      <c r="H2" s="1362"/>
      <c r="I2" s="1362"/>
      <c r="J2" s="1363"/>
      <c r="K2" s="1364" t="s">
        <v>407</v>
      </c>
      <c r="L2" s="1365"/>
      <c r="M2" s="1366"/>
      <c r="N2" s="1551" t="s">
        <v>1</v>
      </c>
      <c r="O2" s="1551"/>
      <c r="P2" s="1551"/>
      <c r="Q2" s="1552"/>
      <c r="R2" s="1555" t="s">
        <v>408</v>
      </c>
      <c r="S2" s="1556"/>
      <c r="T2" s="1556"/>
      <c r="U2" s="1557"/>
      <c r="V2" s="1557"/>
      <c r="W2" s="1557"/>
      <c r="X2" s="1557"/>
      <c r="Y2" s="1556"/>
      <c r="Z2" s="1556"/>
      <c r="AA2" s="1556"/>
      <c r="AB2" s="1556"/>
      <c r="AC2" s="1556"/>
      <c r="AD2" s="1556"/>
      <c r="AE2" s="1556"/>
      <c r="AF2" s="1556"/>
      <c r="AG2" s="1556"/>
      <c r="AH2" s="1556"/>
      <c r="AI2" s="1556"/>
      <c r="AJ2" s="1556"/>
      <c r="AK2" s="1558"/>
    </row>
    <row r="3" spans="1:37" ht="21" thickTop="1" thickBot="1">
      <c r="A3" s="1549"/>
      <c r="B3" s="1375" t="s">
        <v>3</v>
      </c>
      <c r="C3" s="1378" t="s">
        <v>4</v>
      </c>
      <c r="D3" s="1381" t="s">
        <v>5</v>
      </c>
      <c r="E3" s="1562" t="s">
        <v>409</v>
      </c>
      <c r="F3" s="1563"/>
      <c r="G3" s="1256" t="s">
        <v>410</v>
      </c>
      <c r="H3" s="1256"/>
      <c r="I3" s="1566" t="s">
        <v>411</v>
      </c>
      <c r="J3" s="1567"/>
      <c r="K3" s="1364" t="s">
        <v>3</v>
      </c>
      <c r="L3" s="1398" t="s">
        <v>4</v>
      </c>
      <c r="M3" s="1399" t="s">
        <v>5</v>
      </c>
      <c r="N3" s="1553"/>
      <c r="O3" s="1553"/>
      <c r="P3" s="1553"/>
      <c r="Q3" s="1553"/>
      <c r="R3" s="1570" t="s">
        <v>412</v>
      </c>
      <c r="S3" s="1557"/>
      <c r="T3" s="1571"/>
      <c r="U3" s="1575" t="s">
        <v>413</v>
      </c>
      <c r="V3" s="1576"/>
      <c r="W3" s="1576"/>
      <c r="X3" s="1577"/>
      <c r="Y3" s="1570" t="s">
        <v>414</v>
      </c>
      <c r="Z3" s="1578"/>
      <c r="AA3" s="1578"/>
      <c r="AB3" s="1578"/>
      <c r="AC3" s="1578"/>
      <c r="AD3" s="1579"/>
      <c r="AE3" s="1581" t="s">
        <v>415</v>
      </c>
      <c r="AF3" s="1578"/>
      <c r="AG3" s="1578"/>
      <c r="AH3" s="1578"/>
      <c r="AI3" s="1578"/>
      <c r="AJ3" s="1571"/>
      <c r="AK3" s="1384" t="s">
        <v>416</v>
      </c>
    </row>
    <row r="4" spans="1:37" ht="20.399999999999999" thickBot="1">
      <c r="A4" s="1549"/>
      <c r="B4" s="1376"/>
      <c r="C4" s="1379"/>
      <c r="D4" s="1382"/>
      <c r="E4" s="1564"/>
      <c r="F4" s="1565"/>
      <c r="G4" s="1256"/>
      <c r="H4" s="1256"/>
      <c r="I4" s="1568"/>
      <c r="J4" s="1569"/>
      <c r="K4" s="1397"/>
      <c r="L4" s="1365"/>
      <c r="M4" s="1366"/>
      <c r="N4" s="1554"/>
      <c r="O4" s="1554"/>
      <c r="P4" s="1554"/>
      <c r="Q4" s="1553"/>
      <c r="R4" s="1572"/>
      <c r="S4" s="1573"/>
      <c r="T4" s="1574"/>
      <c r="U4" s="1572"/>
      <c r="V4" s="1573"/>
      <c r="W4" s="1573"/>
      <c r="X4" s="1574"/>
      <c r="Y4" s="1572"/>
      <c r="Z4" s="1573"/>
      <c r="AA4" s="1573"/>
      <c r="AB4" s="1573"/>
      <c r="AC4" s="1573"/>
      <c r="AD4" s="1580"/>
      <c r="AE4" s="1582"/>
      <c r="AF4" s="1583"/>
      <c r="AG4" s="1583"/>
      <c r="AH4" s="1583"/>
      <c r="AI4" s="1583"/>
      <c r="AJ4" s="1584"/>
      <c r="AK4" s="1559"/>
    </row>
    <row r="5" spans="1:37" ht="21" thickTop="1" thickBot="1">
      <c r="A5" s="1549"/>
      <c r="B5" s="1376"/>
      <c r="C5" s="1379"/>
      <c r="D5" s="1382"/>
      <c r="E5" s="1388" t="s">
        <v>3</v>
      </c>
      <c r="F5" s="1254" t="s">
        <v>4</v>
      </c>
      <c r="G5" s="1254" t="s">
        <v>3</v>
      </c>
      <c r="H5" s="1254" t="s">
        <v>4</v>
      </c>
      <c r="I5" s="1254" t="s">
        <v>3</v>
      </c>
      <c r="J5" s="1400" t="s">
        <v>4</v>
      </c>
      <c r="K5" s="1397"/>
      <c r="L5" s="1365"/>
      <c r="M5" s="1366"/>
      <c r="N5" s="1417" t="s">
        <v>3</v>
      </c>
      <c r="O5" s="1419" t="s">
        <v>4</v>
      </c>
      <c r="P5" s="1419" t="s">
        <v>5</v>
      </c>
      <c r="Q5" s="1421" t="s">
        <v>417</v>
      </c>
      <c r="R5" s="1384" t="s">
        <v>3</v>
      </c>
      <c r="S5" s="1401" t="s">
        <v>4</v>
      </c>
      <c r="T5" s="1426" t="s">
        <v>418</v>
      </c>
      <c r="U5" s="1384" t="s">
        <v>409</v>
      </c>
      <c r="V5" s="1429" t="s">
        <v>419</v>
      </c>
      <c r="W5" s="1429" t="s">
        <v>420</v>
      </c>
      <c r="X5" s="1426" t="s">
        <v>418</v>
      </c>
      <c r="Y5" s="1384" t="s">
        <v>421</v>
      </c>
      <c r="Z5" s="1429" t="s">
        <v>422</v>
      </c>
      <c r="AA5" s="1429" t="s">
        <v>423</v>
      </c>
      <c r="AB5" s="1429" t="s">
        <v>424</v>
      </c>
      <c r="AC5" s="1429" t="s">
        <v>425</v>
      </c>
      <c r="AD5" s="1426" t="s">
        <v>5</v>
      </c>
      <c r="AE5" s="1424" t="s">
        <v>426</v>
      </c>
      <c r="AF5" s="1433" t="s">
        <v>427</v>
      </c>
      <c r="AG5" s="1433" t="s">
        <v>428</v>
      </c>
      <c r="AH5" s="1433" t="s">
        <v>429</v>
      </c>
      <c r="AI5" s="1435" t="s">
        <v>430</v>
      </c>
      <c r="AJ5" s="1437" t="s">
        <v>418</v>
      </c>
      <c r="AK5" s="1560"/>
    </row>
    <row r="6" spans="1:37" ht="62.4" customHeight="1" thickBot="1">
      <c r="A6" s="1550"/>
      <c r="B6" s="1377"/>
      <c r="C6" s="1380"/>
      <c r="D6" s="1383"/>
      <c r="E6" s="1388"/>
      <c r="F6" s="1254"/>
      <c r="G6" s="1254"/>
      <c r="H6" s="1254"/>
      <c r="I6" s="1254"/>
      <c r="J6" s="1400"/>
      <c r="K6" s="1397"/>
      <c r="L6" s="1365"/>
      <c r="M6" s="1366"/>
      <c r="N6" s="1418"/>
      <c r="O6" s="1420"/>
      <c r="P6" s="1420"/>
      <c r="Q6" s="1585"/>
      <c r="R6" s="1423"/>
      <c r="S6" s="1402"/>
      <c r="T6" s="1427"/>
      <c r="U6" s="1428"/>
      <c r="V6" s="1587"/>
      <c r="W6" s="1587"/>
      <c r="X6" s="1588"/>
      <c r="Y6" s="1589"/>
      <c r="Z6" s="1587"/>
      <c r="AA6" s="1587"/>
      <c r="AB6" s="1587"/>
      <c r="AC6" s="1587"/>
      <c r="AD6" s="1439"/>
      <c r="AE6" s="1586"/>
      <c r="AF6" s="1246"/>
      <c r="AG6" s="1246"/>
      <c r="AH6" s="1246"/>
      <c r="AI6" s="1590"/>
      <c r="AJ6" s="1591"/>
      <c r="AK6" s="1561"/>
    </row>
    <row r="7" spans="1:37" ht="20.399999999999999" thickBot="1">
      <c r="A7" s="332" t="s">
        <v>431</v>
      </c>
      <c r="B7" s="333">
        <v>2</v>
      </c>
      <c r="C7" s="334">
        <v>18</v>
      </c>
      <c r="D7" s="335">
        <f>C7+B7</f>
        <v>20</v>
      </c>
      <c r="E7" s="336">
        <v>0</v>
      </c>
      <c r="F7" s="337">
        <v>0</v>
      </c>
      <c r="G7" s="337">
        <v>2</v>
      </c>
      <c r="H7" s="337">
        <v>10</v>
      </c>
      <c r="I7" s="337">
        <v>0</v>
      </c>
      <c r="J7" s="338">
        <v>8</v>
      </c>
      <c r="K7" s="339">
        <v>2</v>
      </c>
      <c r="L7" s="340">
        <v>18</v>
      </c>
      <c r="M7" s="341">
        <v>20</v>
      </c>
      <c r="N7" s="342">
        <v>0</v>
      </c>
      <c r="O7" s="334">
        <v>16</v>
      </c>
      <c r="P7" s="334">
        <v>16</v>
      </c>
      <c r="Q7" s="71">
        <v>0.8</v>
      </c>
      <c r="R7" s="343">
        <v>0</v>
      </c>
      <c r="S7" s="344">
        <v>0</v>
      </c>
      <c r="T7" s="345">
        <v>0</v>
      </c>
      <c r="U7" s="346">
        <v>0</v>
      </c>
      <c r="V7" s="347">
        <v>0</v>
      </c>
      <c r="W7" s="347">
        <v>0</v>
      </c>
      <c r="X7" s="341">
        <v>0</v>
      </c>
      <c r="Y7" s="348">
        <v>0</v>
      </c>
      <c r="Z7" s="347">
        <v>0</v>
      </c>
      <c r="AA7" s="347">
        <v>0</v>
      </c>
      <c r="AB7" s="347">
        <v>0</v>
      </c>
      <c r="AC7" s="347">
        <v>0</v>
      </c>
      <c r="AD7" s="341">
        <v>0</v>
      </c>
      <c r="AE7" s="349">
        <v>0</v>
      </c>
      <c r="AF7" s="350">
        <v>0</v>
      </c>
      <c r="AG7" s="350">
        <v>0</v>
      </c>
      <c r="AH7" s="350">
        <v>0</v>
      </c>
      <c r="AI7" s="351">
        <v>0</v>
      </c>
      <c r="AJ7" s="352">
        <v>0</v>
      </c>
      <c r="AK7" s="82">
        <v>0</v>
      </c>
    </row>
    <row r="8" spans="1:37" ht="20.399999999999999" thickBot="1">
      <c r="A8" s="353" t="s">
        <v>432</v>
      </c>
      <c r="B8" s="354">
        <v>3</v>
      </c>
      <c r="C8" s="355">
        <v>18</v>
      </c>
      <c r="D8" s="335">
        <f t="shared" ref="D8:D44" si="0">C8+B8</f>
        <v>21</v>
      </c>
      <c r="E8" s="356">
        <v>0</v>
      </c>
      <c r="F8" s="357">
        <v>4</v>
      </c>
      <c r="G8" s="357">
        <v>0</v>
      </c>
      <c r="H8" s="357">
        <v>3</v>
      </c>
      <c r="I8" s="357">
        <v>3</v>
      </c>
      <c r="J8" s="358">
        <v>11</v>
      </c>
      <c r="K8" s="359">
        <v>3</v>
      </c>
      <c r="L8" s="360">
        <v>18</v>
      </c>
      <c r="M8" s="361">
        <v>21</v>
      </c>
      <c r="N8" s="362">
        <v>1</v>
      </c>
      <c r="O8" s="355">
        <v>13</v>
      </c>
      <c r="P8" s="355">
        <v>14</v>
      </c>
      <c r="Q8" s="363">
        <v>0.66</v>
      </c>
      <c r="R8" s="349">
        <v>0</v>
      </c>
      <c r="S8" s="350">
        <v>1</v>
      </c>
      <c r="T8" s="352">
        <v>1</v>
      </c>
      <c r="U8" s="349">
        <v>1</v>
      </c>
      <c r="V8" s="351">
        <v>0</v>
      </c>
      <c r="W8" s="351">
        <v>0</v>
      </c>
      <c r="X8" s="352">
        <v>1</v>
      </c>
      <c r="Y8" s="364">
        <v>0</v>
      </c>
      <c r="Z8" s="351">
        <v>0</v>
      </c>
      <c r="AA8" s="351">
        <v>1</v>
      </c>
      <c r="AB8" s="351">
        <v>0</v>
      </c>
      <c r="AC8" s="351">
        <v>0</v>
      </c>
      <c r="AD8" s="352">
        <v>1</v>
      </c>
      <c r="AE8" s="349">
        <v>0</v>
      </c>
      <c r="AF8" s="350">
        <v>0</v>
      </c>
      <c r="AG8" s="350">
        <v>1</v>
      </c>
      <c r="AH8" s="350">
        <v>0</v>
      </c>
      <c r="AI8" s="351">
        <v>0</v>
      </c>
      <c r="AJ8" s="352">
        <v>1</v>
      </c>
      <c r="AK8" s="365">
        <v>0.04</v>
      </c>
    </row>
    <row r="9" spans="1:37" ht="20.399999999999999" thickBot="1">
      <c r="A9" s="353" t="s">
        <v>433</v>
      </c>
      <c r="B9" s="366">
        <v>0</v>
      </c>
      <c r="C9" s="367">
        <v>0</v>
      </c>
      <c r="D9" s="335">
        <f t="shared" si="0"/>
        <v>0</v>
      </c>
      <c r="E9" s="336">
        <v>0</v>
      </c>
      <c r="F9" s="337">
        <v>0</v>
      </c>
      <c r="G9" s="337">
        <v>0</v>
      </c>
      <c r="H9" s="337">
        <v>0</v>
      </c>
      <c r="I9" s="337">
        <v>0</v>
      </c>
      <c r="J9" s="338">
        <v>0</v>
      </c>
      <c r="K9" s="368">
        <v>0</v>
      </c>
      <c r="L9" s="369">
        <v>0</v>
      </c>
      <c r="M9" s="352">
        <v>0</v>
      </c>
      <c r="N9" s="370">
        <v>0</v>
      </c>
      <c r="O9" s="367">
        <v>0</v>
      </c>
      <c r="P9" s="367">
        <v>0</v>
      </c>
      <c r="Q9" s="371">
        <v>0</v>
      </c>
      <c r="R9" s="349">
        <v>0</v>
      </c>
      <c r="S9" s="350">
        <v>0</v>
      </c>
      <c r="T9" s="352">
        <v>0</v>
      </c>
      <c r="U9" s="349">
        <v>0</v>
      </c>
      <c r="V9" s="351">
        <v>0</v>
      </c>
      <c r="W9" s="351">
        <v>0</v>
      </c>
      <c r="X9" s="352">
        <v>0</v>
      </c>
      <c r="Y9" s="364">
        <v>0</v>
      </c>
      <c r="Z9" s="351">
        <v>0</v>
      </c>
      <c r="AA9" s="351">
        <v>0</v>
      </c>
      <c r="AB9" s="351">
        <v>0</v>
      </c>
      <c r="AC9" s="351">
        <v>0</v>
      </c>
      <c r="AD9" s="352">
        <v>0</v>
      </c>
      <c r="AE9" s="349">
        <v>0</v>
      </c>
      <c r="AF9" s="350">
        <v>0</v>
      </c>
      <c r="AG9" s="350">
        <v>0</v>
      </c>
      <c r="AH9" s="350">
        <v>0</v>
      </c>
      <c r="AI9" s="351">
        <v>0</v>
      </c>
      <c r="AJ9" s="352">
        <v>0</v>
      </c>
      <c r="AK9" s="365">
        <v>0</v>
      </c>
    </row>
    <row r="10" spans="1:37" ht="20.399999999999999" thickBot="1">
      <c r="A10" s="353" t="s">
        <v>434</v>
      </c>
      <c r="B10" s="366">
        <v>0</v>
      </c>
      <c r="C10" s="367">
        <v>0</v>
      </c>
      <c r="D10" s="335">
        <f t="shared" si="0"/>
        <v>0</v>
      </c>
      <c r="E10" s="336">
        <v>0</v>
      </c>
      <c r="F10" s="337">
        <v>0</v>
      </c>
      <c r="G10" s="337">
        <v>0</v>
      </c>
      <c r="H10" s="337">
        <v>0</v>
      </c>
      <c r="I10" s="337">
        <v>0</v>
      </c>
      <c r="J10" s="338">
        <v>0</v>
      </c>
      <c r="K10" s="368">
        <v>0</v>
      </c>
      <c r="L10" s="369">
        <v>0</v>
      </c>
      <c r="M10" s="352">
        <v>0</v>
      </c>
      <c r="N10" s="370">
        <v>0</v>
      </c>
      <c r="O10" s="367">
        <v>0</v>
      </c>
      <c r="P10" s="367">
        <v>0</v>
      </c>
      <c r="Q10" s="371">
        <v>0</v>
      </c>
      <c r="R10" s="349">
        <v>0</v>
      </c>
      <c r="S10" s="350">
        <v>0</v>
      </c>
      <c r="T10" s="352">
        <v>0</v>
      </c>
      <c r="U10" s="349">
        <v>0</v>
      </c>
      <c r="V10" s="351">
        <v>0</v>
      </c>
      <c r="W10" s="351">
        <v>0</v>
      </c>
      <c r="X10" s="352">
        <v>0</v>
      </c>
      <c r="Y10" s="364">
        <v>0</v>
      </c>
      <c r="Z10" s="351">
        <v>0</v>
      </c>
      <c r="AA10" s="351">
        <v>0</v>
      </c>
      <c r="AB10" s="351">
        <v>0</v>
      </c>
      <c r="AC10" s="351">
        <v>0</v>
      </c>
      <c r="AD10" s="352">
        <v>0</v>
      </c>
      <c r="AE10" s="349">
        <v>0</v>
      </c>
      <c r="AF10" s="350">
        <v>0</v>
      </c>
      <c r="AG10" s="350">
        <v>0</v>
      </c>
      <c r="AH10" s="350">
        <v>0</v>
      </c>
      <c r="AI10" s="351">
        <v>0</v>
      </c>
      <c r="AJ10" s="352">
        <v>0</v>
      </c>
      <c r="AK10" s="365">
        <v>0</v>
      </c>
    </row>
    <row r="11" spans="1:37" ht="20.399999999999999" thickBot="1">
      <c r="A11" s="353" t="s">
        <v>435</v>
      </c>
      <c r="B11" s="366">
        <v>8</v>
      </c>
      <c r="C11" s="367">
        <v>36</v>
      </c>
      <c r="D11" s="335">
        <f t="shared" si="0"/>
        <v>44</v>
      </c>
      <c r="E11" s="336">
        <v>0</v>
      </c>
      <c r="F11" s="337">
        <v>7</v>
      </c>
      <c r="G11" s="337">
        <v>2</v>
      </c>
      <c r="H11" s="337">
        <v>17</v>
      </c>
      <c r="I11" s="337">
        <v>6</v>
      </c>
      <c r="J11" s="338">
        <v>12</v>
      </c>
      <c r="K11" s="368">
        <v>8</v>
      </c>
      <c r="L11" s="369">
        <v>36</v>
      </c>
      <c r="M11" s="352">
        <v>44</v>
      </c>
      <c r="N11" s="370">
        <v>8</v>
      </c>
      <c r="O11" s="367">
        <v>36</v>
      </c>
      <c r="P11" s="367">
        <v>44</v>
      </c>
      <c r="Q11" s="371">
        <v>1</v>
      </c>
      <c r="R11" s="349">
        <v>0</v>
      </c>
      <c r="S11" s="350">
        <v>1</v>
      </c>
      <c r="T11" s="352">
        <v>1</v>
      </c>
      <c r="U11" s="349">
        <v>1</v>
      </c>
      <c r="V11" s="351">
        <v>0</v>
      </c>
      <c r="W11" s="351">
        <v>0</v>
      </c>
      <c r="X11" s="352">
        <v>1</v>
      </c>
      <c r="Y11" s="364">
        <v>0</v>
      </c>
      <c r="Z11" s="351">
        <v>0</v>
      </c>
      <c r="AA11" s="351">
        <v>0</v>
      </c>
      <c r="AB11" s="351">
        <v>1</v>
      </c>
      <c r="AC11" s="351">
        <v>0</v>
      </c>
      <c r="AD11" s="352">
        <v>1</v>
      </c>
      <c r="AE11" s="349">
        <v>0</v>
      </c>
      <c r="AF11" s="350">
        <v>0</v>
      </c>
      <c r="AG11" s="350">
        <v>0</v>
      </c>
      <c r="AH11" s="350">
        <v>1</v>
      </c>
      <c r="AI11" s="351">
        <v>0</v>
      </c>
      <c r="AJ11" s="352">
        <v>1</v>
      </c>
      <c r="AK11" s="365">
        <v>2.3E-2</v>
      </c>
    </row>
    <row r="12" spans="1:37" ht="20.399999999999999" thickBot="1">
      <c r="A12" s="353" t="s">
        <v>436</v>
      </c>
      <c r="B12" s="366">
        <v>5</v>
      </c>
      <c r="C12" s="367">
        <v>35</v>
      </c>
      <c r="D12" s="335">
        <f t="shared" si="0"/>
        <v>40</v>
      </c>
      <c r="E12" s="336">
        <v>1</v>
      </c>
      <c r="F12" s="337">
        <v>25</v>
      </c>
      <c r="G12" s="337">
        <v>1</v>
      </c>
      <c r="H12" s="337">
        <v>7</v>
      </c>
      <c r="I12" s="337">
        <v>3</v>
      </c>
      <c r="J12" s="338">
        <v>3</v>
      </c>
      <c r="K12" s="368">
        <v>5</v>
      </c>
      <c r="L12" s="369">
        <v>35</v>
      </c>
      <c r="M12" s="352">
        <v>40</v>
      </c>
      <c r="N12" s="370">
        <v>1</v>
      </c>
      <c r="O12" s="367">
        <v>20</v>
      </c>
      <c r="P12" s="367">
        <v>21</v>
      </c>
      <c r="Q12" s="371">
        <v>0.52500000000000002</v>
      </c>
      <c r="R12" s="349">
        <v>0</v>
      </c>
      <c r="S12" s="350">
        <v>0</v>
      </c>
      <c r="T12" s="352">
        <v>0</v>
      </c>
      <c r="U12" s="349">
        <v>0</v>
      </c>
      <c r="V12" s="351">
        <v>0</v>
      </c>
      <c r="W12" s="351">
        <v>0</v>
      </c>
      <c r="X12" s="352">
        <v>0</v>
      </c>
      <c r="Y12" s="364">
        <v>0</v>
      </c>
      <c r="Z12" s="351">
        <v>0</v>
      </c>
      <c r="AA12" s="351">
        <v>0</v>
      </c>
      <c r="AB12" s="351">
        <v>0</v>
      </c>
      <c r="AC12" s="351">
        <v>0</v>
      </c>
      <c r="AD12" s="352">
        <v>0</v>
      </c>
      <c r="AE12" s="349">
        <v>0</v>
      </c>
      <c r="AF12" s="350">
        <v>0</v>
      </c>
      <c r="AG12" s="350">
        <v>0</v>
      </c>
      <c r="AH12" s="350">
        <v>0</v>
      </c>
      <c r="AI12" s="351">
        <v>0</v>
      </c>
      <c r="AJ12" s="352">
        <v>0</v>
      </c>
      <c r="AK12" s="365">
        <v>0</v>
      </c>
    </row>
    <row r="13" spans="1:37" ht="20.399999999999999" thickBot="1">
      <c r="A13" s="353" t="s">
        <v>437</v>
      </c>
      <c r="B13" s="372">
        <v>3</v>
      </c>
      <c r="C13" s="373">
        <v>5</v>
      </c>
      <c r="D13" s="335">
        <f t="shared" si="0"/>
        <v>8</v>
      </c>
      <c r="E13" s="336">
        <v>2</v>
      </c>
      <c r="F13" s="337">
        <v>4</v>
      </c>
      <c r="G13" s="337">
        <v>1</v>
      </c>
      <c r="H13" s="337">
        <v>1</v>
      </c>
      <c r="I13" s="337">
        <v>0</v>
      </c>
      <c r="J13" s="338">
        <v>0</v>
      </c>
      <c r="K13" s="374">
        <v>3</v>
      </c>
      <c r="L13" s="375">
        <v>5</v>
      </c>
      <c r="M13" s="376">
        <v>8</v>
      </c>
      <c r="N13" s="377">
        <v>3</v>
      </c>
      <c r="O13" s="378">
        <v>2</v>
      </c>
      <c r="P13" s="378">
        <v>5</v>
      </c>
      <c r="Q13" s="379">
        <v>0.625</v>
      </c>
      <c r="R13" s="349">
        <v>0</v>
      </c>
      <c r="S13" s="350">
        <v>0</v>
      </c>
      <c r="T13" s="352">
        <v>0</v>
      </c>
      <c r="U13" s="349">
        <v>0</v>
      </c>
      <c r="V13" s="351">
        <v>0</v>
      </c>
      <c r="W13" s="351">
        <v>0</v>
      </c>
      <c r="X13" s="352">
        <v>0</v>
      </c>
      <c r="Y13" s="364">
        <v>0</v>
      </c>
      <c r="Z13" s="351">
        <v>0</v>
      </c>
      <c r="AA13" s="351">
        <v>0</v>
      </c>
      <c r="AB13" s="351">
        <v>0</v>
      </c>
      <c r="AC13" s="351">
        <v>0</v>
      </c>
      <c r="AD13" s="352">
        <v>0</v>
      </c>
      <c r="AE13" s="349">
        <v>0</v>
      </c>
      <c r="AF13" s="350">
        <v>0</v>
      </c>
      <c r="AG13" s="350">
        <v>0</v>
      </c>
      <c r="AH13" s="350">
        <v>0</v>
      </c>
      <c r="AI13" s="351">
        <v>0</v>
      </c>
      <c r="AJ13" s="352">
        <v>0</v>
      </c>
      <c r="AK13" s="365">
        <v>0</v>
      </c>
    </row>
    <row r="14" spans="1:37" ht="20.399999999999999" thickBot="1">
      <c r="A14" s="353" t="s">
        <v>438</v>
      </c>
      <c r="B14" s="366">
        <v>0</v>
      </c>
      <c r="C14" s="367">
        <v>0</v>
      </c>
      <c r="D14" s="335">
        <f t="shared" si="0"/>
        <v>0</v>
      </c>
      <c r="E14" s="336">
        <v>0</v>
      </c>
      <c r="F14" s="337">
        <v>0</v>
      </c>
      <c r="G14" s="337">
        <v>0</v>
      </c>
      <c r="H14" s="337">
        <v>0</v>
      </c>
      <c r="I14" s="337">
        <v>0</v>
      </c>
      <c r="J14" s="338">
        <v>0</v>
      </c>
      <c r="K14" s="368">
        <v>0</v>
      </c>
      <c r="L14" s="369">
        <v>0</v>
      </c>
      <c r="M14" s="352">
        <v>0</v>
      </c>
      <c r="N14" s="370">
        <v>0</v>
      </c>
      <c r="O14" s="367">
        <v>0</v>
      </c>
      <c r="P14" s="367">
        <v>0</v>
      </c>
      <c r="Q14" s="371">
        <v>0</v>
      </c>
      <c r="R14" s="349">
        <v>0</v>
      </c>
      <c r="S14" s="350">
        <v>0</v>
      </c>
      <c r="T14" s="352">
        <v>0</v>
      </c>
      <c r="U14" s="349">
        <v>0</v>
      </c>
      <c r="V14" s="351">
        <v>0</v>
      </c>
      <c r="W14" s="351">
        <v>0</v>
      </c>
      <c r="X14" s="352">
        <v>0</v>
      </c>
      <c r="Y14" s="364">
        <v>0</v>
      </c>
      <c r="Z14" s="351">
        <v>0</v>
      </c>
      <c r="AA14" s="351">
        <v>0</v>
      </c>
      <c r="AB14" s="351">
        <v>0</v>
      </c>
      <c r="AC14" s="351">
        <v>0</v>
      </c>
      <c r="AD14" s="352">
        <v>0</v>
      </c>
      <c r="AE14" s="349">
        <v>0</v>
      </c>
      <c r="AF14" s="350">
        <v>0</v>
      </c>
      <c r="AG14" s="350">
        <v>0</v>
      </c>
      <c r="AH14" s="350">
        <v>0</v>
      </c>
      <c r="AI14" s="351">
        <v>0</v>
      </c>
      <c r="AJ14" s="352">
        <v>0</v>
      </c>
      <c r="AK14" s="365">
        <v>0</v>
      </c>
    </row>
    <row r="15" spans="1:37" ht="20.399999999999999" thickBot="1">
      <c r="A15" s="353" t="s">
        <v>439</v>
      </c>
      <c r="B15" s="366">
        <v>0</v>
      </c>
      <c r="C15" s="367">
        <v>0</v>
      </c>
      <c r="D15" s="335">
        <f t="shared" si="0"/>
        <v>0</v>
      </c>
      <c r="E15" s="336">
        <v>0</v>
      </c>
      <c r="F15" s="337">
        <v>0</v>
      </c>
      <c r="G15" s="337">
        <v>0</v>
      </c>
      <c r="H15" s="337">
        <v>0</v>
      </c>
      <c r="I15" s="337">
        <v>0</v>
      </c>
      <c r="J15" s="338">
        <v>0</v>
      </c>
      <c r="K15" s="368">
        <v>0</v>
      </c>
      <c r="L15" s="369">
        <v>0</v>
      </c>
      <c r="M15" s="352">
        <v>0</v>
      </c>
      <c r="N15" s="370">
        <v>0</v>
      </c>
      <c r="O15" s="367">
        <v>0</v>
      </c>
      <c r="P15" s="367">
        <v>0</v>
      </c>
      <c r="Q15" s="371">
        <v>0</v>
      </c>
      <c r="R15" s="349">
        <v>0</v>
      </c>
      <c r="S15" s="350">
        <v>0</v>
      </c>
      <c r="T15" s="352">
        <v>0</v>
      </c>
      <c r="U15" s="349">
        <v>0</v>
      </c>
      <c r="V15" s="351">
        <v>0</v>
      </c>
      <c r="W15" s="351">
        <v>0</v>
      </c>
      <c r="X15" s="352">
        <v>0</v>
      </c>
      <c r="Y15" s="364">
        <v>0</v>
      </c>
      <c r="Z15" s="351">
        <v>0</v>
      </c>
      <c r="AA15" s="351">
        <v>0</v>
      </c>
      <c r="AB15" s="351">
        <v>0</v>
      </c>
      <c r="AC15" s="351">
        <v>0</v>
      </c>
      <c r="AD15" s="352">
        <v>0</v>
      </c>
      <c r="AE15" s="349">
        <v>0</v>
      </c>
      <c r="AF15" s="350">
        <v>0</v>
      </c>
      <c r="AG15" s="350">
        <v>0</v>
      </c>
      <c r="AH15" s="350">
        <v>0</v>
      </c>
      <c r="AI15" s="351">
        <v>0</v>
      </c>
      <c r="AJ15" s="352">
        <v>0</v>
      </c>
      <c r="AK15" s="365">
        <v>0</v>
      </c>
    </row>
    <row r="16" spans="1:37" ht="20.399999999999999" thickBot="1">
      <c r="A16" s="353" t="s">
        <v>440</v>
      </c>
      <c r="B16" s="366">
        <v>0</v>
      </c>
      <c r="C16" s="367">
        <v>15</v>
      </c>
      <c r="D16" s="335">
        <f t="shared" si="0"/>
        <v>15</v>
      </c>
      <c r="E16" s="336">
        <v>0</v>
      </c>
      <c r="F16" s="337">
        <v>0</v>
      </c>
      <c r="G16" s="337">
        <v>0</v>
      </c>
      <c r="H16" s="337">
        <v>14</v>
      </c>
      <c r="I16" s="337">
        <v>0</v>
      </c>
      <c r="J16" s="338">
        <v>1</v>
      </c>
      <c r="K16" s="368">
        <v>0</v>
      </c>
      <c r="L16" s="369">
        <v>15</v>
      </c>
      <c r="M16" s="352">
        <v>15</v>
      </c>
      <c r="N16" s="370">
        <v>0</v>
      </c>
      <c r="O16" s="367">
        <v>2</v>
      </c>
      <c r="P16" s="367">
        <v>2</v>
      </c>
      <c r="Q16" s="371">
        <v>0.13</v>
      </c>
      <c r="R16" s="349">
        <v>0</v>
      </c>
      <c r="S16" s="350">
        <v>0</v>
      </c>
      <c r="T16" s="352">
        <v>0</v>
      </c>
      <c r="U16" s="349">
        <v>0</v>
      </c>
      <c r="V16" s="351">
        <v>0</v>
      </c>
      <c r="W16" s="351">
        <v>0</v>
      </c>
      <c r="X16" s="352">
        <v>0</v>
      </c>
      <c r="Y16" s="364">
        <v>0</v>
      </c>
      <c r="Z16" s="351">
        <v>0</v>
      </c>
      <c r="AA16" s="351">
        <v>0</v>
      </c>
      <c r="AB16" s="351">
        <v>0</v>
      </c>
      <c r="AC16" s="351">
        <v>0</v>
      </c>
      <c r="AD16" s="352">
        <v>0</v>
      </c>
      <c r="AE16" s="349">
        <v>0</v>
      </c>
      <c r="AF16" s="350">
        <v>0</v>
      </c>
      <c r="AG16" s="350">
        <v>0</v>
      </c>
      <c r="AH16" s="350">
        <v>0</v>
      </c>
      <c r="AI16" s="351">
        <v>0</v>
      </c>
      <c r="AJ16" s="352">
        <v>0</v>
      </c>
      <c r="AK16" s="365">
        <v>0</v>
      </c>
    </row>
    <row r="17" spans="1:37" ht="20.399999999999999" thickBot="1">
      <c r="A17" s="353" t="s">
        <v>441</v>
      </c>
      <c r="B17" s="354">
        <v>2</v>
      </c>
      <c r="C17" s="355">
        <v>5</v>
      </c>
      <c r="D17" s="335">
        <f t="shared" si="0"/>
        <v>7</v>
      </c>
      <c r="E17" s="356">
        <v>1</v>
      </c>
      <c r="F17" s="357">
        <v>3</v>
      </c>
      <c r="G17" s="357">
        <v>1</v>
      </c>
      <c r="H17" s="357">
        <v>2</v>
      </c>
      <c r="I17" s="357">
        <v>0</v>
      </c>
      <c r="J17" s="358">
        <v>0</v>
      </c>
      <c r="K17" s="359">
        <v>2</v>
      </c>
      <c r="L17" s="360">
        <v>5</v>
      </c>
      <c r="M17" s="361">
        <v>7</v>
      </c>
      <c r="N17" s="370">
        <v>0</v>
      </c>
      <c r="O17" s="367">
        <v>0</v>
      </c>
      <c r="P17" s="367">
        <v>0</v>
      </c>
      <c r="Q17" s="371">
        <v>0</v>
      </c>
      <c r="R17" s="349">
        <v>0</v>
      </c>
      <c r="S17" s="350">
        <v>0</v>
      </c>
      <c r="T17" s="352">
        <v>0</v>
      </c>
      <c r="U17" s="349">
        <v>0</v>
      </c>
      <c r="V17" s="351">
        <v>0</v>
      </c>
      <c r="W17" s="351">
        <v>0</v>
      </c>
      <c r="X17" s="352">
        <v>0</v>
      </c>
      <c r="Y17" s="364">
        <v>0</v>
      </c>
      <c r="Z17" s="351">
        <v>0</v>
      </c>
      <c r="AA17" s="351">
        <v>0</v>
      </c>
      <c r="AB17" s="351">
        <v>0</v>
      </c>
      <c r="AC17" s="351">
        <v>0</v>
      </c>
      <c r="AD17" s="352">
        <v>0</v>
      </c>
      <c r="AE17" s="349">
        <v>0</v>
      </c>
      <c r="AF17" s="350">
        <v>0</v>
      </c>
      <c r="AG17" s="350">
        <v>0</v>
      </c>
      <c r="AH17" s="350">
        <v>0</v>
      </c>
      <c r="AI17" s="351">
        <v>0</v>
      </c>
      <c r="AJ17" s="352">
        <v>0</v>
      </c>
      <c r="AK17" s="365">
        <v>0</v>
      </c>
    </row>
    <row r="18" spans="1:37" ht="20.399999999999999" thickBot="1">
      <c r="A18" s="353" t="s">
        <v>442</v>
      </c>
      <c r="B18" s="366">
        <v>25</v>
      </c>
      <c r="C18" s="367">
        <v>35</v>
      </c>
      <c r="D18" s="335">
        <f t="shared" si="0"/>
        <v>60</v>
      </c>
      <c r="E18" s="356">
        <v>1</v>
      </c>
      <c r="F18" s="357">
        <v>3</v>
      </c>
      <c r="G18" s="357">
        <v>16</v>
      </c>
      <c r="H18" s="357">
        <v>20</v>
      </c>
      <c r="I18" s="357">
        <v>8</v>
      </c>
      <c r="J18" s="358">
        <v>12</v>
      </c>
      <c r="K18" s="368">
        <v>25</v>
      </c>
      <c r="L18" s="369">
        <v>35</v>
      </c>
      <c r="M18" s="352">
        <v>60</v>
      </c>
      <c r="N18" s="370">
        <v>8</v>
      </c>
      <c r="O18" s="367">
        <v>15</v>
      </c>
      <c r="P18" s="367">
        <v>23</v>
      </c>
      <c r="Q18" s="371">
        <v>0.38</v>
      </c>
      <c r="R18" s="380">
        <v>9</v>
      </c>
      <c r="S18" s="381">
        <v>3</v>
      </c>
      <c r="T18" s="352">
        <v>12</v>
      </c>
      <c r="U18" s="349">
        <v>0</v>
      </c>
      <c r="V18" s="351">
        <v>11</v>
      </c>
      <c r="W18" s="351">
        <v>1</v>
      </c>
      <c r="X18" s="352">
        <v>12</v>
      </c>
      <c r="Y18" s="364">
        <v>0</v>
      </c>
      <c r="Z18" s="351">
        <v>0</v>
      </c>
      <c r="AA18" s="351">
        <v>0</v>
      </c>
      <c r="AB18" s="351">
        <v>12</v>
      </c>
      <c r="AC18" s="351">
        <v>0</v>
      </c>
      <c r="AD18" s="352">
        <v>12</v>
      </c>
      <c r="AE18" s="349">
        <v>0</v>
      </c>
      <c r="AF18" s="350">
        <v>0</v>
      </c>
      <c r="AG18" s="350">
        <v>2</v>
      </c>
      <c r="AH18" s="350">
        <v>10</v>
      </c>
      <c r="AI18" s="351">
        <v>0</v>
      </c>
      <c r="AJ18" s="352">
        <v>12</v>
      </c>
      <c r="AK18" s="365">
        <v>0.2</v>
      </c>
    </row>
    <row r="19" spans="1:37" ht="20.399999999999999" thickBot="1">
      <c r="A19" s="353" t="s">
        <v>443</v>
      </c>
      <c r="B19" s="354">
        <v>0</v>
      </c>
      <c r="C19" s="355">
        <v>6</v>
      </c>
      <c r="D19" s="335">
        <f t="shared" si="0"/>
        <v>6</v>
      </c>
      <c r="E19" s="356">
        <v>0</v>
      </c>
      <c r="F19" s="357">
        <v>2</v>
      </c>
      <c r="G19" s="357">
        <v>0</v>
      </c>
      <c r="H19" s="357">
        <v>4</v>
      </c>
      <c r="I19" s="357">
        <v>0</v>
      </c>
      <c r="J19" s="358">
        <v>0</v>
      </c>
      <c r="K19" s="359">
        <v>0</v>
      </c>
      <c r="L19" s="360">
        <v>6</v>
      </c>
      <c r="M19" s="361">
        <v>6</v>
      </c>
      <c r="N19" s="370">
        <v>0</v>
      </c>
      <c r="O19" s="367">
        <v>6</v>
      </c>
      <c r="P19" s="367">
        <v>6</v>
      </c>
      <c r="Q19" s="371">
        <v>1</v>
      </c>
      <c r="R19" s="349">
        <v>0</v>
      </c>
      <c r="S19" s="350">
        <v>0</v>
      </c>
      <c r="T19" s="352">
        <v>0</v>
      </c>
      <c r="U19" s="349">
        <v>0</v>
      </c>
      <c r="V19" s="351">
        <v>0</v>
      </c>
      <c r="W19" s="351">
        <v>0</v>
      </c>
      <c r="X19" s="352">
        <v>0</v>
      </c>
      <c r="Y19" s="364">
        <v>0</v>
      </c>
      <c r="Z19" s="351">
        <v>0</v>
      </c>
      <c r="AA19" s="351">
        <v>0</v>
      </c>
      <c r="AB19" s="351">
        <v>0</v>
      </c>
      <c r="AC19" s="351">
        <v>0</v>
      </c>
      <c r="AD19" s="352">
        <v>0</v>
      </c>
      <c r="AE19" s="349">
        <v>0</v>
      </c>
      <c r="AF19" s="350">
        <v>0</v>
      </c>
      <c r="AG19" s="350">
        <v>0</v>
      </c>
      <c r="AH19" s="350">
        <v>0</v>
      </c>
      <c r="AI19" s="351">
        <v>0</v>
      </c>
      <c r="AJ19" s="352">
        <v>0</v>
      </c>
      <c r="AK19" s="365">
        <v>0</v>
      </c>
    </row>
    <row r="20" spans="1:37" ht="20.399999999999999" thickBot="1">
      <c r="A20" s="353" t="s">
        <v>444</v>
      </c>
      <c r="B20" s="354">
        <v>15</v>
      </c>
      <c r="C20" s="355">
        <v>20</v>
      </c>
      <c r="D20" s="335">
        <f t="shared" si="0"/>
        <v>35</v>
      </c>
      <c r="E20" s="356">
        <v>1</v>
      </c>
      <c r="F20" s="357">
        <v>1</v>
      </c>
      <c r="G20" s="357">
        <v>5</v>
      </c>
      <c r="H20" s="357">
        <v>4</v>
      </c>
      <c r="I20" s="357">
        <v>9</v>
      </c>
      <c r="J20" s="358">
        <v>15</v>
      </c>
      <c r="K20" s="359">
        <v>15</v>
      </c>
      <c r="L20" s="360">
        <v>20</v>
      </c>
      <c r="M20" s="361">
        <v>35</v>
      </c>
      <c r="N20" s="370">
        <v>3</v>
      </c>
      <c r="O20" s="367">
        <v>2</v>
      </c>
      <c r="P20" s="367">
        <v>5</v>
      </c>
      <c r="Q20" s="371">
        <v>0.25</v>
      </c>
      <c r="R20" s="349">
        <v>0</v>
      </c>
      <c r="S20" s="350">
        <v>0</v>
      </c>
      <c r="T20" s="352">
        <v>0</v>
      </c>
      <c r="U20" s="349">
        <v>0</v>
      </c>
      <c r="V20" s="351">
        <v>0</v>
      </c>
      <c r="W20" s="351">
        <v>0</v>
      </c>
      <c r="X20" s="352">
        <v>0</v>
      </c>
      <c r="Y20" s="364">
        <v>0</v>
      </c>
      <c r="Z20" s="351">
        <v>0</v>
      </c>
      <c r="AA20" s="351">
        <v>0</v>
      </c>
      <c r="AB20" s="351">
        <v>0</v>
      </c>
      <c r="AC20" s="351">
        <v>0</v>
      </c>
      <c r="AD20" s="352">
        <v>0</v>
      </c>
      <c r="AE20" s="349">
        <v>0</v>
      </c>
      <c r="AF20" s="350">
        <v>0</v>
      </c>
      <c r="AG20" s="350">
        <v>0</v>
      </c>
      <c r="AH20" s="350">
        <v>0</v>
      </c>
      <c r="AI20" s="351">
        <v>0</v>
      </c>
      <c r="AJ20" s="352">
        <v>0</v>
      </c>
      <c r="AK20" s="365">
        <v>0</v>
      </c>
    </row>
    <row r="21" spans="1:37" ht="20.399999999999999" thickBot="1">
      <c r="A21" s="353" t="s">
        <v>445</v>
      </c>
      <c r="B21" s="366">
        <v>0</v>
      </c>
      <c r="C21" s="367">
        <v>0</v>
      </c>
      <c r="D21" s="335">
        <f t="shared" si="0"/>
        <v>0</v>
      </c>
      <c r="E21" s="336">
        <v>0</v>
      </c>
      <c r="F21" s="337">
        <v>0</v>
      </c>
      <c r="G21" s="337">
        <v>0</v>
      </c>
      <c r="H21" s="337">
        <v>0</v>
      </c>
      <c r="I21" s="337">
        <v>0</v>
      </c>
      <c r="J21" s="338">
        <v>0</v>
      </c>
      <c r="K21" s="368">
        <v>0</v>
      </c>
      <c r="L21" s="369">
        <v>0</v>
      </c>
      <c r="M21" s="352">
        <v>0</v>
      </c>
      <c r="N21" s="370">
        <v>0</v>
      </c>
      <c r="O21" s="367">
        <v>0</v>
      </c>
      <c r="P21" s="367">
        <v>0</v>
      </c>
      <c r="Q21" s="371">
        <v>0</v>
      </c>
      <c r="R21" s="349">
        <v>0</v>
      </c>
      <c r="S21" s="350">
        <v>0</v>
      </c>
      <c r="T21" s="352">
        <v>0</v>
      </c>
      <c r="U21" s="349">
        <v>0</v>
      </c>
      <c r="V21" s="351">
        <v>0</v>
      </c>
      <c r="W21" s="351">
        <v>0</v>
      </c>
      <c r="X21" s="352">
        <v>0</v>
      </c>
      <c r="Y21" s="364">
        <v>0</v>
      </c>
      <c r="Z21" s="351">
        <v>0</v>
      </c>
      <c r="AA21" s="351">
        <v>0</v>
      </c>
      <c r="AB21" s="351">
        <v>0</v>
      </c>
      <c r="AC21" s="351">
        <v>0</v>
      </c>
      <c r="AD21" s="352">
        <v>0</v>
      </c>
      <c r="AE21" s="349">
        <v>0</v>
      </c>
      <c r="AF21" s="350">
        <v>0</v>
      </c>
      <c r="AG21" s="350">
        <v>0</v>
      </c>
      <c r="AH21" s="350">
        <v>0</v>
      </c>
      <c r="AI21" s="351">
        <v>0</v>
      </c>
      <c r="AJ21" s="352">
        <v>0</v>
      </c>
      <c r="AK21" s="365">
        <v>0</v>
      </c>
    </row>
    <row r="22" spans="1:37" ht="20.399999999999999" thickBot="1">
      <c r="A22" s="353" t="s">
        <v>446</v>
      </c>
      <c r="B22" s="366">
        <v>0</v>
      </c>
      <c r="C22" s="367">
        <v>0</v>
      </c>
      <c r="D22" s="335">
        <f t="shared" si="0"/>
        <v>0</v>
      </c>
      <c r="E22" s="336">
        <v>0</v>
      </c>
      <c r="F22" s="337">
        <v>0</v>
      </c>
      <c r="G22" s="337">
        <v>0</v>
      </c>
      <c r="H22" s="337">
        <v>0</v>
      </c>
      <c r="I22" s="337">
        <v>0</v>
      </c>
      <c r="J22" s="338">
        <v>0</v>
      </c>
      <c r="K22" s="368">
        <v>0</v>
      </c>
      <c r="L22" s="369">
        <v>0</v>
      </c>
      <c r="M22" s="352">
        <v>0</v>
      </c>
      <c r="N22" s="370">
        <v>0</v>
      </c>
      <c r="O22" s="367">
        <v>0</v>
      </c>
      <c r="P22" s="367">
        <v>0</v>
      </c>
      <c r="Q22" s="371">
        <v>0</v>
      </c>
      <c r="R22" s="349">
        <v>0</v>
      </c>
      <c r="S22" s="350">
        <v>0</v>
      </c>
      <c r="T22" s="352">
        <v>0</v>
      </c>
      <c r="U22" s="349">
        <v>0</v>
      </c>
      <c r="V22" s="351">
        <v>0</v>
      </c>
      <c r="W22" s="351">
        <v>0</v>
      </c>
      <c r="X22" s="352">
        <v>0</v>
      </c>
      <c r="Y22" s="364">
        <v>0</v>
      </c>
      <c r="Z22" s="351">
        <v>0</v>
      </c>
      <c r="AA22" s="351">
        <v>0</v>
      </c>
      <c r="AB22" s="351">
        <v>0</v>
      </c>
      <c r="AC22" s="351">
        <v>0</v>
      </c>
      <c r="AD22" s="352">
        <v>0</v>
      </c>
      <c r="AE22" s="349">
        <v>0</v>
      </c>
      <c r="AF22" s="350">
        <v>0</v>
      </c>
      <c r="AG22" s="350">
        <v>0</v>
      </c>
      <c r="AH22" s="350">
        <v>0</v>
      </c>
      <c r="AI22" s="351">
        <v>0</v>
      </c>
      <c r="AJ22" s="352">
        <v>0</v>
      </c>
      <c r="AK22" s="365">
        <v>0</v>
      </c>
    </row>
    <row r="23" spans="1:37" ht="20.399999999999999" thickBot="1">
      <c r="A23" s="353" t="s">
        <v>447</v>
      </c>
      <c r="B23" s="366">
        <v>0</v>
      </c>
      <c r="C23" s="367">
        <v>0</v>
      </c>
      <c r="D23" s="335">
        <f t="shared" si="0"/>
        <v>0</v>
      </c>
      <c r="E23" s="336">
        <v>0</v>
      </c>
      <c r="F23" s="337">
        <v>0</v>
      </c>
      <c r="G23" s="337">
        <v>0</v>
      </c>
      <c r="H23" s="337">
        <v>0</v>
      </c>
      <c r="I23" s="337">
        <v>0</v>
      </c>
      <c r="J23" s="338">
        <v>0</v>
      </c>
      <c r="K23" s="368">
        <v>0</v>
      </c>
      <c r="L23" s="369">
        <v>0</v>
      </c>
      <c r="M23" s="352">
        <v>0</v>
      </c>
      <c r="N23" s="370">
        <v>0</v>
      </c>
      <c r="O23" s="367">
        <v>0</v>
      </c>
      <c r="P23" s="367">
        <v>0</v>
      </c>
      <c r="Q23" s="371">
        <v>0</v>
      </c>
      <c r="R23" s="349">
        <v>0</v>
      </c>
      <c r="S23" s="350">
        <v>0</v>
      </c>
      <c r="T23" s="352">
        <v>0</v>
      </c>
      <c r="U23" s="349">
        <v>0</v>
      </c>
      <c r="V23" s="351">
        <v>0</v>
      </c>
      <c r="W23" s="351">
        <v>0</v>
      </c>
      <c r="X23" s="352">
        <v>0</v>
      </c>
      <c r="Y23" s="364">
        <v>0</v>
      </c>
      <c r="Z23" s="351">
        <v>0</v>
      </c>
      <c r="AA23" s="351">
        <v>0</v>
      </c>
      <c r="AB23" s="351">
        <v>0</v>
      </c>
      <c r="AC23" s="351">
        <v>0</v>
      </c>
      <c r="AD23" s="352">
        <v>0</v>
      </c>
      <c r="AE23" s="349">
        <v>0</v>
      </c>
      <c r="AF23" s="350">
        <v>0</v>
      </c>
      <c r="AG23" s="350">
        <v>0</v>
      </c>
      <c r="AH23" s="350">
        <v>0</v>
      </c>
      <c r="AI23" s="351">
        <v>0</v>
      </c>
      <c r="AJ23" s="352">
        <v>0</v>
      </c>
      <c r="AK23" s="365">
        <v>0</v>
      </c>
    </row>
    <row r="24" spans="1:37" ht="20.399999999999999" thickBot="1">
      <c r="A24" s="353" t="s">
        <v>448</v>
      </c>
      <c r="B24" s="366">
        <v>0</v>
      </c>
      <c r="C24" s="367">
        <v>0</v>
      </c>
      <c r="D24" s="335">
        <f t="shared" si="0"/>
        <v>0</v>
      </c>
      <c r="E24" s="336">
        <v>0</v>
      </c>
      <c r="F24" s="337">
        <v>0</v>
      </c>
      <c r="G24" s="337">
        <v>0</v>
      </c>
      <c r="H24" s="337">
        <v>0</v>
      </c>
      <c r="I24" s="337">
        <v>0</v>
      </c>
      <c r="J24" s="338">
        <v>0</v>
      </c>
      <c r="K24" s="368">
        <v>0</v>
      </c>
      <c r="L24" s="369">
        <v>0</v>
      </c>
      <c r="M24" s="352">
        <v>0</v>
      </c>
      <c r="N24" s="370">
        <v>0</v>
      </c>
      <c r="O24" s="367">
        <v>0</v>
      </c>
      <c r="P24" s="367">
        <v>0</v>
      </c>
      <c r="Q24" s="371">
        <v>0</v>
      </c>
      <c r="R24" s="349">
        <v>0</v>
      </c>
      <c r="S24" s="350">
        <v>0</v>
      </c>
      <c r="T24" s="352">
        <v>0</v>
      </c>
      <c r="U24" s="349">
        <v>0</v>
      </c>
      <c r="V24" s="351">
        <v>0</v>
      </c>
      <c r="W24" s="351">
        <v>0</v>
      </c>
      <c r="X24" s="352">
        <v>0</v>
      </c>
      <c r="Y24" s="364">
        <v>0</v>
      </c>
      <c r="Z24" s="351">
        <v>0</v>
      </c>
      <c r="AA24" s="351">
        <v>0</v>
      </c>
      <c r="AB24" s="351">
        <v>0</v>
      </c>
      <c r="AC24" s="351">
        <v>0</v>
      </c>
      <c r="AD24" s="352">
        <v>0</v>
      </c>
      <c r="AE24" s="349">
        <v>0</v>
      </c>
      <c r="AF24" s="350">
        <v>0</v>
      </c>
      <c r="AG24" s="350">
        <v>0</v>
      </c>
      <c r="AH24" s="350">
        <v>0</v>
      </c>
      <c r="AI24" s="351">
        <v>0</v>
      </c>
      <c r="AJ24" s="352">
        <v>0</v>
      </c>
      <c r="AK24" s="365">
        <v>0</v>
      </c>
    </row>
    <row r="25" spans="1:37" ht="20.399999999999999" thickBot="1">
      <c r="A25" s="353" t="s">
        <v>449</v>
      </c>
      <c r="B25" s="366">
        <v>9</v>
      </c>
      <c r="C25" s="367">
        <v>16</v>
      </c>
      <c r="D25" s="335">
        <f t="shared" si="0"/>
        <v>25</v>
      </c>
      <c r="E25" s="336">
        <v>2</v>
      </c>
      <c r="F25" s="337">
        <v>0</v>
      </c>
      <c r="G25" s="337">
        <v>5</v>
      </c>
      <c r="H25" s="337">
        <v>9</v>
      </c>
      <c r="I25" s="337">
        <v>2</v>
      </c>
      <c r="J25" s="338">
        <v>7</v>
      </c>
      <c r="K25" s="368">
        <v>9</v>
      </c>
      <c r="L25" s="369">
        <v>16</v>
      </c>
      <c r="M25" s="352">
        <v>25</v>
      </c>
      <c r="N25" s="370">
        <v>9</v>
      </c>
      <c r="O25" s="367">
        <v>16</v>
      </c>
      <c r="P25" s="367">
        <v>25</v>
      </c>
      <c r="Q25" s="371">
        <v>1</v>
      </c>
      <c r="R25" s="349">
        <v>0</v>
      </c>
      <c r="S25" s="350">
        <v>0</v>
      </c>
      <c r="T25" s="352">
        <v>0</v>
      </c>
      <c r="U25" s="349">
        <v>0</v>
      </c>
      <c r="V25" s="351">
        <v>0</v>
      </c>
      <c r="W25" s="351">
        <v>0</v>
      </c>
      <c r="X25" s="352">
        <v>0</v>
      </c>
      <c r="Y25" s="364">
        <v>0</v>
      </c>
      <c r="Z25" s="351">
        <v>0</v>
      </c>
      <c r="AA25" s="351">
        <v>0</v>
      </c>
      <c r="AB25" s="351">
        <v>0</v>
      </c>
      <c r="AC25" s="351">
        <v>0</v>
      </c>
      <c r="AD25" s="352">
        <v>0</v>
      </c>
      <c r="AE25" s="349">
        <v>0</v>
      </c>
      <c r="AF25" s="350">
        <v>0</v>
      </c>
      <c r="AG25" s="350">
        <v>0</v>
      </c>
      <c r="AH25" s="350">
        <v>0</v>
      </c>
      <c r="AI25" s="351">
        <v>0</v>
      </c>
      <c r="AJ25" s="352">
        <v>0</v>
      </c>
      <c r="AK25" s="365">
        <v>0</v>
      </c>
    </row>
    <row r="26" spans="1:37" ht="20.399999999999999" thickBot="1">
      <c r="A26" s="353" t="s">
        <v>450</v>
      </c>
      <c r="B26" s="366">
        <v>2</v>
      </c>
      <c r="C26" s="367">
        <v>1</v>
      </c>
      <c r="D26" s="335">
        <f t="shared" si="0"/>
        <v>3</v>
      </c>
      <c r="E26" s="336">
        <v>2</v>
      </c>
      <c r="F26" s="337">
        <v>1</v>
      </c>
      <c r="G26" s="337">
        <v>0</v>
      </c>
      <c r="H26" s="337">
        <v>0</v>
      </c>
      <c r="I26" s="337">
        <v>0</v>
      </c>
      <c r="J26" s="338">
        <v>0</v>
      </c>
      <c r="K26" s="368">
        <v>2</v>
      </c>
      <c r="L26" s="369">
        <v>1</v>
      </c>
      <c r="M26" s="352">
        <v>3</v>
      </c>
      <c r="N26" s="370">
        <v>0</v>
      </c>
      <c r="O26" s="367">
        <v>0</v>
      </c>
      <c r="P26" s="367">
        <v>0</v>
      </c>
      <c r="Q26" s="371">
        <v>0</v>
      </c>
      <c r="R26" s="349">
        <v>0</v>
      </c>
      <c r="S26" s="350">
        <v>0</v>
      </c>
      <c r="T26" s="352">
        <v>0</v>
      </c>
      <c r="U26" s="349">
        <v>0</v>
      </c>
      <c r="V26" s="351">
        <v>0</v>
      </c>
      <c r="W26" s="351">
        <v>0</v>
      </c>
      <c r="X26" s="352">
        <v>0</v>
      </c>
      <c r="Y26" s="364">
        <v>0</v>
      </c>
      <c r="Z26" s="351">
        <v>0</v>
      </c>
      <c r="AA26" s="351">
        <v>0</v>
      </c>
      <c r="AB26" s="351">
        <v>0</v>
      </c>
      <c r="AC26" s="351">
        <v>0</v>
      </c>
      <c r="AD26" s="352">
        <v>0</v>
      </c>
      <c r="AE26" s="349">
        <v>0</v>
      </c>
      <c r="AF26" s="350">
        <v>0</v>
      </c>
      <c r="AG26" s="350">
        <v>0</v>
      </c>
      <c r="AH26" s="350">
        <v>0</v>
      </c>
      <c r="AI26" s="351">
        <v>0</v>
      </c>
      <c r="AJ26" s="352">
        <v>0</v>
      </c>
      <c r="AK26" s="365">
        <v>0</v>
      </c>
    </row>
    <row r="27" spans="1:37" ht="20.399999999999999" thickBot="1">
      <c r="A27" s="353" t="s">
        <v>451</v>
      </c>
      <c r="B27" s="366">
        <v>0</v>
      </c>
      <c r="C27" s="367">
        <v>0</v>
      </c>
      <c r="D27" s="335">
        <f t="shared" si="0"/>
        <v>0</v>
      </c>
      <c r="E27" s="336">
        <v>0</v>
      </c>
      <c r="F27" s="337">
        <v>0</v>
      </c>
      <c r="G27" s="337">
        <v>0</v>
      </c>
      <c r="H27" s="337">
        <v>0</v>
      </c>
      <c r="I27" s="337">
        <v>0</v>
      </c>
      <c r="J27" s="338">
        <v>0</v>
      </c>
      <c r="K27" s="368">
        <v>0</v>
      </c>
      <c r="L27" s="369">
        <v>0</v>
      </c>
      <c r="M27" s="352">
        <v>0</v>
      </c>
      <c r="N27" s="370">
        <v>0</v>
      </c>
      <c r="O27" s="367">
        <v>0</v>
      </c>
      <c r="P27" s="367">
        <v>0</v>
      </c>
      <c r="Q27" s="371">
        <v>0</v>
      </c>
      <c r="R27" s="349">
        <v>0</v>
      </c>
      <c r="S27" s="350">
        <v>0</v>
      </c>
      <c r="T27" s="352">
        <v>0</v>
      </c>
      <c r="U27" s="349">
        <v>0</v>
      </c>
      <c r="V27" s="351">
        <v>0</v>
      </c>
      <c r="W27" s="351">
        <v>0</v>
      </c>
      <c r="X27" s="352">
        <v>0</v>
      </c>
      <c r="Y27" s="364">
        <v>0</v>
      </c>
      <c r="Z27" s="351">
        <v>0</v>
      </c>
      <c r="AA27" s="351">
        <v>0</v>
      </c>
      <c r="AB27" s="351">
        <v>0</v>
      </c>
      <c r="AC27" s="351">
        <v>0</v>
      </c>
      <c r="AD27" s="352">
        <v>0</v>
      </c>
      <c r="AE27" s="349">
        <v>0</v>
      </c>
      <c r="AF27" s="350">
        <v>0</v>
      </c>
      <c r="AG27" s="350">
        <v>0</v>
      </c>
      <c r="AH27" s="350">
        <v>0</v>
      </c>
      <c r="AI27" s="351">
        <v>0</v>
      </c>
      <c r="AJ27" s="352">
        <v>0</v>
      </c>
      <c r="AK27" s="365">
        <v>0</v>
      </c>
    </row>
    <row r="28" spans="1:37" ht="20.399999999999999" thickBot="1">
      <c r="A28" s="353" t="s">
        <v>452</v>
      </c>
      <c r="B28" s="366">
        <v>0</v>
      </c>
      <c r="C28" s="367">
        <v>0</v>
      </c>
      <c r="D28" s="335">
        <f t="shared" si="0"/>
        <v>0</v>
      </c>
      <c r="E28" s="336">
        <v>0</v>
      </c>
      <c r="F28" s="337">
        <v>0</v>
      </c>
      <c r="G28" s="337">
        <v>0</v>
      </c>
      <c r="H28" s="337">
        <v>0</v>
      </c>
      <c r="I28" s="337">
        <v>0</v>
      </c>
      <c r="J28" s="338">
        <v>0</v>
      </c>
      <c r="K28" s="368">
        <v>0</v>
      </c>
      <c r="L28" s="369">
        <v>0</v>
      </c>
      <c r="M28" s="352">
        <v>0</v>
      </c>
      <c r="N28" s="370">
        <v>0</v>
      </c>
      <c r="O28" s="367">
        <v>0</v>
      </c>
      <c r="P28" s="367">
        <v>0</v>
      </c>
      <c r="Q28" s="371">
        <v>0</v>
      </c>
      <c r="R28" s="349">
        <v>0</v>
      </c>
      <c r="S28" s="350">
        <v>0</v>
      </c>
      <c r="T28" s="352">
        <v>0</v>
      </c>
      <c r="U28" s="349">
        <v>0</v>
      </c>
      <c r="V28" s="351">
        <v>0</v>
      </c>
      <c r="W28" s="351">
        <v>0</v>
      </c>
      <c r="X28" s="352">
        <v>0</v>
      </c>
      <c r="Y28" s="364">
        <v>0</v>
      </c>
      <c r="Z28" s="351">
        <v>0</v>
      </c>
      <c r="AA28" s="351">
        <v>0</v>
      </c>
      <c r="AB28" s="351">
        <v>0</v>
      </c>
      <c r="AC28" s="351">
        <v>0</v>
      </c>
      <c r="AD28" s="352">
        <v>0</v>
      </c>
      <c r="AE28" s="349">
        <v>0</v>
      </c>
      <c r="AF28" s="350">
        <v>0</v>
      </c>
      <c r="AG28" s="350">
        <v>0</v>
      </c>
      <c r="AH28" s="350">
        <v>0</v>
      </c>
      <c r="AI28" s="351">
        <v>0</v>
      </c>
      <c r="AJ28" s="352">
        <v>0</v>
      </c>
      <c r="AK28" s="365">
        <v>0</v>
      </c>
    </row>
    <row r="29" spans="1:37" ht="20.399999999999999" thickBot="1">
      <c r="A29" s="353" t="s">
        <v>453</v>
      </c>
      <c r="B29" s="366">
        <v>12</v>
      </c>
      <c r="C29" s="367">
        <v>36</v>
      </c>
      <c r="D29" s="335">
        <f t="shared" si="0"/>
        <v>48</v>
      </c>
      <c r="E29" s="336">
        <v>3</v>
      </c>
      <c r="F29" s="337">
        <v>10</v>
      </c>
      <c r="G29" s="337">
        <v>6</v>
      </c>
      <c r="H29" s="337">
        <v>14</v>
      </c>
      <c r="I29" s="337">
        <v>3</v>
      </c>
      <c r="J29" s="338">
        <v>12</v>
      </c>
      <c r="K29" s="368">
        <v>12</v>
      </c>
      <c r="L29" s="369">
        <v>36</v>
      </c>
      <c r="M29" s="352">
        <v>48</v>
      </c>
      <c r="N29" s="370">
        <v>0</v>
      </c>
      <c r="O29" s="367">
        <v>0</v>
      </c>
      <c r="P29" s="367">
        <v>0</v>
      </c>
      <c r="Q29" s="371">
        <v>0</v>
      </c>
      <c r="R29" s="349">
        <v>0</v>
      </c>
      <c r="S29" s="350">
        <v>0</v>
      </c>
      <c r="T29" s="352">
        <v>0</v>
      </c>
      <c r="U29" s="349">
        <v>0</v>
      </c>
      <c r="V29" s="351">
        <v>0</v>
      </c>
      <c r="W29" s="351">
        <v>0</v>
      </c>
      <c r="X29" s="352">
        <v>0</v>
      </c>
      <c r="Y29" s="364">
        <v>0</v>
      </c>
      <c r="Z29" s="351">
        <v>0</v>
      </c>
      <c r="AA29" s="351">
        <v>0</v>
      </c>
      <c r="AB29" s="351">
        <v>0</v>
      </c>
      <c r="AC29" s="351">
        <v>0</v>
      </c>
      <c r="AD29" s="352">
        <v>0</v>
      </c>
      <c r="AE29" s="349">
        <v>0</v>
      </c>
      <c r="AF29" s="350">
        <v>0</v>
      </c>
      <c r="AG29" s="350">
        <v>0</v>
      </c>
      <c r="AH29" s="350">
        <v>0</v>
      </c>
      <c r="AI29" s="351">
        <v>0</v>
      </c>
      <c r="AJ29" s="352">
        <v>0</v>
      </c>
      <c r="AK29" s="365">
        <v>0</v>
      </c>
    </row>
    <row r="30" spans="1:37" ht="20.399999999999999" thickBot="1">
      <c r="A30" s="353" t="s">
        <v>454</v>
      </c>
      <c r="B30" s="366">
        <v>0</v>
      </c>
      <c r="C30" s="367">
        <v>0</v>
      </c>
      <c r="D30" s="335">
        <f t="shared" si="0"/>
        <v>0</v>
      </c>
      <c r="E30" s="336">
        <v>0</v>
      </c>
      <c r="F30" s="337">
        <v>0</v>
      </c>
      <c r="G30" s="337">
        <v>0</v>
      </c>
      <c r="H30" s="337">
        <v>0</v>
      </c>
      <c r="I30" s="337">
        <v>0</v>
      </c>
      <c r="J30" s="338">
        <v>0</v>
      </c>
      <c r="K30" s="368">
        <v>0</v>
      </c>
      <c r="L30" s="369">
        <v>0</v>
      </c>
      <c r="M30" s="352">
        <v>0</v>
      </c>
      <c r="N30" s="370">
        <v>0</v>
      </c>
      <c r="O30" s="367">
        <v>0</v>
      </c>
      <c r="P30" s="367">
        <v>0</v>
      </c>
      <c r="Q30" s="371">
        <v>0</v>
      </c>
      <c r="R30" s="349">
        <v>0</v>
      </c>
      <c r="S30" s="350">
        <v>0</v>
      </c>
      <c r="T30" s="352">
        <v>0</v>
      </c>
      <c r="U30" s="349">
        <v>0</v>
      </c>
      <c r="V30" s="351">
        <v>0</v>
      </c>
      <c r="W30" s="351">
        <v>0</v>
      </c>
      <c r="X30" s="352">
        <v>0</v>
      </c>
      <c r="Y30" s="364">
        <v>0</v>
      </c>
      <c r="Z30" s="351">
        <v>0</v>
      </c>
      <c r="AA30" s="351">
        <v>0</v>
      </c>
      <c r="AB30" s="351">
        <v>0</v>
      </c>
      <c r="AC30" s="351">
        <v>0</v>
      </c>
      <c r="AD30" s="352">
        <v>0</v>
      </c>
      <c r="AE30" s="349">
        <v>0</v>
      </c>
      <c r="AF30" s="350">
        <v>0</v>
      </c>
      <c r="AG30" s="350">
        <v>0</v>
      </c>
      <c r="AH30" s="350">
        <v>0</v>
      </c>
      <c r="AI30" s="351">
        <v>0</v>
      </c>
      <c r="AJ30" s="352">
        <v>0</v>
      </c>
      <c r="AK30" s="365">
        <v>0</v>
      </c>
    </row>
    <row r="31" spans="1:37" ht="20.399999999999999" thickBot="1">
      <c r="A31" s="353" t="s">
        <v>455</v>
      </c>
      <c r="B31" s="366">
        <v>5</v>
      </c>
      <c r="C31" s="367">
        <v>0</v>
      </c>
      <c r="D31" s="335">
        <f t="shared" si="0"/>
        <v>5</v>
      </c>
      <c r="E31" s="336">
        <v>0</v>
      </c>
      <c r="F31" s="337">
        <v>0</v>
      </c>
      <c r="G31" s="337">
        <v>0</v>
      </c>
      <c r="H31" s="337">
        <v>0</v>
      </c>
      <c r="I31" s="337">
        <v>5</v>
      </c>
      <c r="J31" s="338">
        <v>0</v>
      </c>
      <c r="K31" s="368">
        <v>5</v>
      </c>
      <c r="L31" s="369">
        <v>0</v>
      </c>
      <c r="M31" s="352">
        <v>5</v>
      </c>
      <c r="N31" s="370">
        <v>5</v>
      </c>
      <c r="O31" s="367">
        <v>0</v>
      </c>
      <c r="P31" s="367">
        <v>0</v>
      </c>
      <c r="Q31" s="371">
        <v>1</v>
      </c>
      <c r="R31" s="349">
        <v>0</v>
      </c>
      <c r="S31" s="350">
        <v>0</v>
      </c>
      <c r="T31" s="352">
        <v>0</v>
      </c>
      <c r="U31" s="349">
        <v>0</v>
      </c>
      <c r="V31" s="351">
        <v>0</v>
      </c>
      <c r="W31" s="351">
        <v>0</v>
      </c>
      <c r="X31" s="352">
        <v>0</v>
      </c>
      <c r="Y31" s="364">
        <v>0</v>
      </c>
      <c r="Z31" s="351">
        <v>0</v>
      </c>
      <c r="AA31" s="351">
        <v>0</v>
      </c>
      <c r="AB31" s="351">
        <v>0</v>
      </c>
      <c r="AC31" s="351">
        <v>0</v>
      </c>
      <c r="AD31" s="352">
        <v>0</v>
      </c>
      <c r="AE31" s="349">
        <v>0</v>
      </c>
      <c r="AF31" s="350">
        <v>0</v>
      </c>
      <c r="AG31" s="350">
        <v>0</v>
      </c>
      <c r="AH31" s="350">
        <v>0</v>
      </c>
      <c r="AI31" s="351">
        <v>0</v>
      </c>
      <c r="AJ31" s="352">
        <v>0</v>
      </c>
      <c r="AK31" s="365">
        <v>0</v>
      </c>
    </row>
    <row r="32" spans="1:37" ht="20.399999999999999" thickBot="1">
      <c r="A32" s="353" t="s">
        <v>456</v>
      </c>
      <c r="B32" s="366">
        <v>8</v>
      </c>
      <c r="C32" s="367">
        <v>28</v>
      </c>
      <c r="D32" s="335">
        <f t="shared" si="0"/>
        <v>36</v>
      </c>
      <c r="E32" s="336">
        <v>0</v>
      </c>
      <c r="F32" s="337">
        <v>6</v>
      </c>
      <c r="G32" s="337">
        <v>3</v>
      </c>
      <c r="H32" s="337">
        <v>17</v>
      </c>
      <c r="I32" s="337">
        <v>5</v>
      </c>
      <c r="J32" s="338">
        <v>5</v>
      </c>
      <c r="K32" s="368">
        <v>8</v>
      </c>
      <c r="L32" s="369">
        <v>28</v>
      </c>
      <c r="M32" s="352">
        <v>36</v>
      </c>
      <c r="N32" s="370">
        <v>4</v>
      </c>
      <c r="O32" s="367">
        <v>10</v>
      </c>
      <c r="P32" s="367">
        <v>14</v>
      </c>
      <c r="Q32" s="371">
        <v>0.39</v>
      </c>
      <c r="R32" s="349">
        <v>0</v>
      </c>
      <c r="S32" s="350">
        <v>3</v>
      </c>
      <c r="T32" s="352">
        <v>3</v>
      </c>
      <c r="U32" s="349">
        <v>0</v>
      </c>
      <c r="V32" s="351">
        <v>0</v>
      </c>
      <c r="W32" s="351">
        <v>0</v>
      </c>
      <c r="X32" s="352">
        <v>0</v>
      </c>
      <c r="Y32" s="364">
        <v>0</v>
      </c>
      <c r="Z32" s="351">
        <v>0</v>
      </c>
      <c r="AA32" s="351">
        <v>0</v>
      </c>
      <c r="AB32" s="351">
        <v>0</v>
      </c>
      <c r="AC32" s="351">
        <v>0</v>
      </c>
      <c r="AD32" s="352">
        <v>0</v>
      </c>
      <c r="AE32" s="349">
        <v>0</v>
      </c>
      <c r="AF32" s="350">
        <v>0</v>
      </c>
      <c r="AG32" s="350">
        <v>0</v>
      </c>
      <c r="AH32" s="350">
        <v>0</v>
      </c>
      <c r="AI32" s="351">
        <v>0</v>
      </c>
      <c r="AJ32" s="352">
        <v>0</v>
      </c>
      <c r="AK32" s="365">
        <v>0.08</v>
      </c>
    </row>
    <row r="33" spans="1:37" ht="20.399999999999999" thickBot="1">
      <c r="A33" s="353" t="s">
        <v>457</v>
      </c>
      <c r="B33" s="366">
        <v>2</v>
      </c>
      <c r="C33" s="367">
        <v>14</v>
      </c>
      <c r="D33" s="335">
        <f t="shared" si="0"/>
        <v>16</v>
      </c>
      <c r="E33" s="336">
        <v>0</v>
      </c>
      <c r="F33" s="337">
        <v>0</v>
      </c>
      <c r="G33" s="337">
        <v>2</v>
      </c>
      <c r="H33" s="337">
        <v>11</v>
      </c>
      <c r="I33" s="337">
        <v>0</v>
      </c>
      <c r="J33" s="338">
        <v>3</v>
      </c>
      <c r="K33" s="368">
        <v>2</v>
      </c>
      <c r="L33" s="369">
        <v>14</v>
      </c>
      <c r="M33" s="352">
        <v>16</v>
      </c>
      <c r="N33" s="370">
        <v>0</v>
      </c>
      <c r="O33" s="367">
        <v>6</v>
      </c>
      <c r="P33" s="367">
        <v>6</v>
      </c>
      <c r="Q33" s="371">
        <v>0.37</v>
      </c>
      <c r="R33" s="349">
        <v>0</v>
      </c>
      <c r="S33" s="350">
        <v>0</v>
      </c>
      <c r="T33" s="352">
        <v>0</v>
      </c>
      <c r="U33" s="349">
        <v>0</v>
      </c>
      <c r="V33" s="351">
        <v>0</v>
      </c>
      <c r="W33" s="351">
        <v>0</v>
      </c>
      <c r="X33" s="352">
        <v>0</v>
      </c>
      <c r="Y33" s="364">
        <v>0</v>
      </c>
      <c r="Z33" s="351">
        <v>0</v>
      </c>
      <c r="AA33" s="351">
        <v>0</v>
      </c>
      <c r="AB33" s="351">
        <v>0</v>
      </c>
      <c r="AC33" s="351">
        <v>0</v>
      </c>
      <c r="AD33" s="352">
        <v>0</v>
      </c>
      <c r="AE33" s="349">
        <v>0</v>
      </c>
      <c r="AF33" s="350">
        <v>0</v>
      </c>
      <c r="AG33" s="350">
        <v>0</v>
      </c>
      <c r="AH33" s="350">
        <v>0</v>
      </c>
      <c r="AI33" s="351">
        <v>0</v>
      </c>
      <c r="AJ33" s="352">
        <v>0</v>
      </c>
      <c r="AK33" s="365">
        <v>0</v>
      </c>
    </row>
    <row r="34" spans="1:37" ht="20.399999999999999" thickBot="1">
      <c r="A34" s="353" t="s">
        <v>458</v>
      </c>
      <c r="B34" s="366">
        <v>0</v>
      </c>
      <c r="C34" s="367">
        <v>0</v>
      </c>
      <c r="D34" s="335">
        <f t="shared" si="0"/>
        <v>0</v>
      </c>
      <c r="E34" s="336">
        <v>0</v>
      </c>
      <c r="F34" s="337">
        <v>0</v>
      </c>
      <c r="G34" s="337">
        <v>0</v>
      </c>
      <c r="H34" s="337">
        <v>0</v>
      </c>
      <c r="I34" s="337">
        <v>0</v>
      </c>
      <c r="J34" s="338">
        <v>0</v>
      </c>
      <c r="K34" s="368">
        <v>0</v>
      </c>
      <c r="L34" s="369">
        <v>0</v>
      </c>
      <c r="M34" s="352">
        <v>0</v>
      </c>
      <c r="N34" s="370">
        <v>0</v>
      </c>
      <c r="O34" s="367">
        <v>0</v>
      </c>
      <c r="P34" s="367">
        <v>0</v>
      </c>
      <c r="Q34" s="371">
        <v>0</v>
      </c>
      <c r="R34" s="349">
        <v>0</v>
      </c>
      <c r="S34" s="350">
        <v>0</v>
      </c>
      <c r="T34" s="352">
        <v>0</v>
      </c>
      <c r="U34" s="349">
        <v>0</v>
      </c>
      <c r="V34" s="351">
        <v>0</v>
      </c>
      <c r="W34" s="351">
        <v>0</v>
      </c>
      <c r="X34" s="352">
        <v>0</v>
      </c>
      <c r="Y34" s="364">
        <v>0</v>
      </c>
      <c r="Z34" s="351">
        <v>0</v>
      </c>
      <c r="AA34" s="351">
        <v>0</v>
      </c>
      <c r="AB34" s="351">
        <v>0</v>
      </c>
      <c r="AC34" s="351">
        <v>0</v>
      </c>
      <c r="AD34" s="352">
        <v>0</v>
      </c>
      <c r="AE34" s="349">
        <v>0</v>
      </c>
      <c r="AF34" s="350">
        <v>0</v>
      </c>
      <c r="AG34" s="350">
        <v>0</v>
      </c>
      <c r="AH34" s="350">
        <v>0</v>
      </c>
      <c r="AI34" s="351">
        <v>0</v>
      </c>
      <c r="AJ34" s="352">
        <v>0</v>
      </c>
      <c r="AK34" s="365">
        <v>0</v>
      </c>
    </row>
    <row r="35" spans="1:37" ht="20.399999999999999" thickBot="1">
      <c r="A35" s="353" t="s">
        <v>459</v>
      </c>
      <c r="B35" s="366">
        <v>5</v>
      </c>
      <c r="C35" s="367">
        <v>25</v>
      </c>
      <c r="D35" s="335">
        <f t="shared" si="0"/>
        <v>30</v>
      </c>
      <c r="E35" s="336">
        <v>0</v>
      </c>
      <c r="F35" s="337">
        <v>0</v>
      </c>
      <c r="G35" s="337">
        <v>0</v>
      </c>
      <c r="H35" s="337">
        <v>20</v>
      </c>
      <c r="I35" s="337">
        <v>5</v>
      </c>
      <c r="J35" s="338">
        <v>5</v>
      </c>
      <c r="K35" s="368">
        <v>5</v>
      </c>
      <c r="L35" s="369">
        <v>25</v>
      </c>
      <c r="M35" s="352">
        <v>30</v>
      </c>
      <c r="N35" s="370">
        <v>1</v>
      </c>
      <c r="O35" s="367">
        <v>14</v>
      </c>
      <c r="P35" s="367">
        <v>15</v>
      </c>
      <c r="Q35" s="371">
        <v>0.44</v>
      </c>
      <c r="R35" s="349">
        <v>0</v>
      </c>
      <c r="S35" s="350">
        <v>0</v>
      </c>
      <c r="T35" s="352">
        <v>0</v>
      </c>
      <c r="U35" s="349">
        <v>0</v>
      </c>
      <c r="V35" s="351">
        <v>0</v>
      </c>
      <c r="W35" s="351">
        <v>0</v>
      </c>
      <c r="X35" s="352">
        <v>0</v>
      </c>
      <c r="Y35" s="364">
        <v>0</v>
      </c>
      <c r="Z35" s="351">
        <v>0</v>
      </c>
      <c r="AA35" s="351">
        <v>0</v>
      </c>
      <c r="AB35" s="351">
        <v>0</v>
      </c>
      <c r="AC35" s="351">
        <v>0</v>
      </c>
      <c r="AD35" s="352">
        <v>0</v>
      </c>
      <c r="AE35" s="349">
        <v>0</v>
      </c>
      <c r="AF35" s="350">
        <v>0</v>
      </c>
      <c r="AG35" s="350">
        <v>0</v>
      </c>
      <c r="AH35" s="350">
        <v>0</v>
      </c>
      <c r="AI35" s="351">
        <v>0</v>
      </c>
      <c r="AJ35" s="352">
        <v>0</v>
      </c>
      <c r="AK35" s="365">
        <v>0</v>
      </c>
    </row>
    <row r="36" spans="1:37" ht="20.399999999999999" thickBot="1">
      <c r="A36" s="353" t="s">
        <v>460</v>
      </c>
      <c r="B36" s="366">
        <v>0</v>
      </c>
      <c r="C36" s="367">
        <v>0</v>
      </c>
      <c r="D36" s="335">
        <f t="shared" si="0"/>
        <v>0</v>
      </c>
      <c r="E36" s="336">
        <v>0</v>
      </c>
      <c r="F36" s="337">
        <v>0</v>
      </c>
      <c r="G36" s="337">
        <v>0</v>
      </c>
      <c r="H36" s="337">
        <v>0</v>
      </c>
      <c r="I36" s="337">
        <v>0</v>
      </c>
      <c r="J36" s="338">
        <v>0</v>
      </c>
      <c r="K36" s="368">
        <v>0</v>
      </c>
      <c r="L36" s="369">
        <v>0</v>
      </c>
      <c r="M36" s="352">
        <v>0</v>
      </c>
      <c r="N36" s="370">
        <v>0</v>
      </c>
      <c r="O36" s="367">
        <v>0</v>
      </c>
      <c r="P36" s="367">
        <v>0</v>
      </c>
      <c r="Q36" s="371">
        <v>0</v>
      </c>
      <c r="R36" s="349">
        <v>0</v>
      </c>
      <c r="S36" s="350">
        <v>0</v>
      </c>
      <c r="T36" s="352">
        <v>0</v>
      </c>
      <c r="U36" s="349">
        <v>0</v>
      </c>
      <c r="V36" s="351">
        <v>0</v>
      </c>
      <c r="W36" s="351">
        <v>0</v>
      </c>
      <c r="X36" s="352">
        <v>0</v>
      </c>
      <c r="Y36" s="364">
        <v>0</v>
      </c>
      <c r="Z36" s="351">
        <v>0</v>
      </c>
      <c r="AA36" s="351">
        <v>0</v>
      </c>
      <c r="AB36" s="351">
        <v>0</v>
      </c>
      <c r="AC36" s="351">
        <v>0</v>
      </c>
      <c r="AD36" s="352">
        <v>0</v>
      </c>
      <c r="AE36" s="349">
        <v>0</v>
      </c>
      <c r="AF36" s="350">
        <v>0</v>
      </c>
      <c r="AG36" s="350">
        <v>0</v>
      </c>
      <c r="AH36" s="350">
        <v>0</v>
      </c>
      <c r="AI36" s="351">
        <v>0</v>
      </c>
      <c r="AJ36" s="352">
        <v>0</v>
      </c>
      <c r="AK36" s="365">
        <v>0</v>
      </c>
    </row>
    <row r="37" spans="1:37" ht="20.399999999999999" thickBot="1">
      <c r="A37" s="353" t="s">
        <v>461</v>
      </c>
      <c r="B37" s="366">
        <v>2</v>
      </c>
      <c r="C37" s="367">
        <v>37</v>
      </c>
      <c r="D37" s="335">
        <f t="shared" si="0"/>
        <v>39</v>
      </c>
      <c r="E37" s="336">
        <v>0</v>
      </c>
      <c r="F37" s="337">
        <v>4</v>
      </c>
      <c r="G37" s="337">
        <v>1</v>
      </c>
      <c r="H37" s="337">
        <v>4</v>
      </c>
      <c r="I37" s="337">
        <v>1</v>
      </c>
      <c r="J37" s="338">
        <v>29</v>
      </c>
      <c r="K37" s="368">
        <v>2</v>
      </c>
      <c r="L37" s="369">
        <v>37</v>
      </c>
      <c r="M37" s="352">
        <v>39</v>
      </c>
      <c r="N37" s="370">
        <v>2</v>
      </c>
      <c r="O37" s="367">
        <v>37</v>
      </c>
      <c r="P37" s="367">
        <v>39</v>
      </c>
      <c r="Q37" s="371">
        <v>1</v>
      </c>
      <c r="R37" s="349">
        <v>0</v>
      </c>
      <c r="S37" s="350">
        <v>2</v>
      </c>
      <c r="T37" s="352">
        <v>2</v>
      </c>
      <c r="U37" s="349">
        <v>1</v>
      </c>
      <c r="V37" s="351">
        <v>1</v>
      </c>
      <c r="W37" s="351">
        <v>0</v>
      </c>
      <c r="X37" s="352">
        <v>2</v>
      </c>
      <c r="Y37" s="364">
        <v>0</v>
      </c>
      <c r="Z37" s="351">
        <v>0</v>
      </c>
      <c r="AA37" s="351">
        <v>0</v>
      </c>
      <c r="AB37" s="351">
        <v>0</v>
      </c>
      <c r="AC37" s="351">
        <v>2</v>
      </c>
      <c r="AD37" s="352">
        <v>2</v>
      </c>
      <c r="AE37" s="349">
        <v>0</v>
      </c>
      <c r="AF37" s="350">
        <v>0</v>
      </c>
      <c r="AG37" s="350">
        <v>0</v>
      </c>
      <c r="AH37" s="350">
        <v>1</v>
      </c>
      <c r="AI37" s="351">
        <v>1</v>
      </c>
      <c r="AJ37" s="352">
        <v>2</v>
      </c>
      <c r="AK37" s="365">
        <v>0.05</v>
      </c>
    </row>
    <row r="38" spans="1:37" ht="20.399999999999999" thickBot="1">
      <c r="A38" s="353" t="s">
        <v>462</v>
      </c>
      <c r="B38" s="366">
        <v>0</v>
      </c>
      <c r="C38" s="367">
        <v>0</v>
      </c>
      <c r="D38" s="335">
        <f t="shared" si="0"/>
        <v>0</v>
      </c>
      <c r="E38" s="336">
        <v>0</v>
      </c>
      <c r="F38" s="337">
        <v>0</v>
      </c>
      <c r="G38" s="337">
        <v>0</v>
      </c>
      <c r="H38" s="337">
        <v>0</v>
      </c>
      <c r="I38" s="337">
        <v>0</v>
      </c>
      <c r="J38" s="338">
        <v>0</v>
      </c>
      <c r="K38" s="368">
        <v>0</v>
      </c>
      <c r="L38" s="369">
        <v>0</v>
      </c>
      <c r="M38" s="352">
        <v>0</v>
      </c>
      <c r="N38" s="370">
        <v>0</v>
      </c>
      <c r="O38" s="367">
        <v>0</v>
      </c>
      <c r="P38" s="367">
        <v>0</v>
      </c>
      <c r="Q38" s="371">
        <v>0</v>
      </c>
      <c r="R38" s="349">
        <v>0</v>
      </c>
      <c r="S38" s="350">
        <v>0</v>
      </c>
      <c r="T38" s="352">
        <v>0</v>
      </c>
      <c r="U38" s="349">
        <v>0</v>
      </c>
      <c r="V38" s="351">
        <v>0</v>
      </c>
      <c r="W38" s="351">
        <v>0</v>
      </c>
      <c r="X38" s="352">
        <v>0</v>
      </c>
      <c r="Y38" s="364">
        <v>0</v>
      </c>
      <c r="Z38" s="351">
        <v>0</v>
      </c>
      <c r="AA38" s="351">
        <v>0</v>
      </c>
      <c r="AB38" s="351">
        <v>0</v>
      </c>
      <c r="AC38" s="351">
        <v>0</v>
      </c>
      <c r="AD38" s="352">
        <v>0</v>
      </c>
      <c r="AE38" s="349">
        <v>0</v>
      </c>
      <c r="AF38" s="350">
        <v>0</v>
      </c>
      <c r="AG38" s="350">
        <v>0</v>
      </c>
      <c r="AH38" s="350">
        <v>0</v>
      </c>
      <c r="AI38" s="351">
        <v>0</v>
      </c>
      <c r="AJ38" s="352">
        <v>0</v>
      </c>
      <c r="AK38" s="365">
        <v>0</v>
      </c>
    </row>
    <row r="39" spans="1:37" ht="20.399999999999999" thickBot="1">
      <c r="A39" s="353" t="s">
        <v>463</v>
      </c>
      <c r="B39" s="366">
        <v>4</v>
      </c>
      <c r="C39" s="367">
        <v>23</v>
      </c>
      <c r="D39" s="335">
        <f t="shared" si="0"/>
        <v>27</v>
      </c>
      <c r="E39" s="336">
        <v>1</v>
      </c>
      <c r="F39" s="337">
        <v>1</v>
      </c>
      <c r="G39" s="337">
        <v>1</v>
      </c>
      <c r="H39" s="337">
        <v>7</v>
      </c>
      <c r="I39" s="337">
        <v>2</v>
      </c>
      <c r="J39" s="338">
        <v>15</v>
      </c>
      <c r="K39" s="368">
        <v>4</v>
      </c>
      <c r="L39" s="369">
        <v>23</v>
      </c>
      <c r="M39" s="352">
        <v>27</v>
      </c>
      <c r="N39" s="370">
        <v>4</v>
      </c>
      <c r="O39" s="367">
        <v>19</v>
      </c>
      <c r="P39" s="367">
        <v>23</v>
      </c>
      <c r="Q39" s="371">
        <v>0.85</v>
      </c>
      <c r="R39" s="349">
        <v>0</v>
      </c>
      <c r="S39" s="350">
        <v>3</v>
      </c>
      <c r="T39" s="352">
        <v>3</v>
      </c>
      <c r="U39" s="349">
        <v>1</v>
      </c>
      <c r="V39" s="351">
        <v>1</v>
      </c>
      <c r="W39" s="351">
        <v>1</v>
      </c>
      <c r="X39" s="352">
        <v>3</v>
      </c>
      <c r="Y39" s="364">
        <v>0</v>
      </c>
      <c r="Z39" s="351">
        <v>1</v>
      </c>
      <c r="AA39" s="351">
        <v>0</v>
      </c>
      <c r="AB39" s="351">
        <v>1</v>
      </c>
      <c r="AC39" s="351">
        <v>1</v>
      </c>
      <c r="AD39" s="352">
        <v>3</v>
      </c>
      <c r="AE39" s="349">
        <v>0</v>
      </c>
      <c r="AF39" s="350">
        <v>0</v>
      </c>
      <c r="AG39" s="350">
        <v>0</v>
      </c>
      <c r="AH39" s="350">
        <v>2</v>
      </c>
      <c r="AI39" s="351">
        <v>1</v>
      </c>
      <c r="AJ39" s="352">
        <v>3</v>
      </c>
      <c r="AK39" s="365">
        <v>0.11</v>
      </c>
    </row>
    <row r="40" spans="1:37" ht="20.399999999999999" thickBot="1">
      <c r="A40" s="353" t="s">
        <v>464</v>
      </c>
      <c r="B40" s="366">
        <v>0</v>
      </c>
      <c r="C40" s="367">
        <v>0</v>
      </c>
      <c r="D40" s="335">
        <f t="shared" si="0"/>
        <v>0</v>
      </c>
      <c r="E40" s="336">
        <v>0</v>
      </c>
      <c r="F40" s="337">
        <v>0</v>
      </c>
      <c r="G40" s="337">
        <v>0</v>
      </c>
      <c r="H40" s="337">
        <v>0</v>
      </c>
      <c r="I40" s="337">
        <v>0</v>
      </c>
      <c r="J40" s="338">
        <v>0</v>
      </c>
      <c r="K40" s="368">
        <v>0</v>
      </c>
      <c r="L40" s="369">
        <v>0</v>
      </c>
      <c r="M40" s="352">
        <v>0</v>
      </c>
      <c r="N40" s="370">
        <v>0</v>
      </c>
      <c r="O40" s="367">
        <v>0</v>
      </c>
      <c r="P40" s="367">
        <v>0</v>
      </c>
      <c r="Q40" s="371">
        <v>0</v>
      </c>
      <c r="R40" s="349">
        <v>0</v>
      </c>
      <c r="S40" s="350">
        <v>0</v>
      </c>
      <c r="T40" s="352">
        <v>0</v>
      </c>
      <c r="U40" s="349">
        <v>0</v>
      </c>
      <c r="V40" s="351">
        <v>0</v>
      </c>
      <c r="W40" s="351">
        <v>0</v>
      </c>
      <c r="X40" s="352">
        <v>0</v>
      </c>
      <c r="Y40" s="364">
        <v>0</v>
      </c>
      <c r="Z40" s="351">
        <v>0</v>
      </c>
      <c r="AA40" s="351">
        <v>0</v>
      </c>
      <c r="AB40" s="351">
        <v>0</v>
      </c>
      <c r="AC40" s="351">
        <v>0</v>
      </c>
      <c r="AD40" s="352">
        <v>0</v>
      </c>
      <c r="AE40" s="349">
        <v>0</v>
      </c>
      <c r="AF40" s="350">
        <v>0</v>
      </c>
      <c r="AG40" s="350">
        <v>0</v>
      </c>
      <c r="AH40" s="350">
        <v>0</v>
      </c>
      <c r="AI40" s="351">
        <v>0</v>
      </c>
      <c r="AJ40" s="352">
        <v>0</v>
      </c>
      <c r="AK40" s="365">
        <v>0</v>
      </c>
    </row>
    <row r="41" spans="1:37" ht="20.399999999999999" thickBot="1">
      <c r="A41" s="353" t="s">
        <v>465</v>
      </c>
      <c r="B41" s="366">
        <v>14</v>
      </c>
      <c r="C41" s="367">
        <v>36</v>
      </c>
      <c r="D41" s="335">
        <f t="shared" si="0"/>
        <v>50</v>
      </c>
      <c r="E41" s="336">
        <v>3</v>
      </c>
      <c r="F41" s="337">
        <v>7</v>
      </c>
      <c r="G41" s="337">
        <v>4</v>
      </c>
      <c r="H41" s="337">
        <v>12</v>
      </c>
      <c r="I41" s="337">
        <v>7</v>
      </c>
      <c r="J41" s="338">
        <v>17</v>
      </c>
      <c r="K41" s="368">
        <v>14</v>
      </c>
      <c r="L41" s="369">
        <v>36</v>
      </c>
      <c r="M41" s="352">
        <v>50</v>
      </c>
      <c r="N41" s="370">
        <v>11</v>
      </c>
      <c r="O41" s="367">
        <v>22</v>
      </c>
      <c r="P41" s="367">
        <v>33</v>
      </c>
      <c r="Q41" s="371">
        <v>0.66</v>
      </c>
      <c r="R41" s="349">
        <v>0</v>
      </c>
      <c r="S41" s="350">
        <v>1</v>
      </c>
      <c r="T41" s="352">
        <v>1</v>
      </c>
      <c r="U41" s="349">
        <v>0</v>
      </c>
      <c r="V41" s="351">
        <v>1</v>
      </c>
      <c r="W41" s="351">
        <v>0</v>
      </c>
      <c r="X41" s="352">
        <v>1</v>
      </c>
      <c r="Y41" s="364">
        <v>0</v>
      </c>
      <c r="Z41" s="351">
        <v>0</v>
      </c>
      <c r="AA41" s="351">
        <v>0</v>
      </c>
      <c r="AB41" s="351">
        <v>0</v>
      </c>
      <c r="AC41" s="351">
        <v>1</v>
      </c>
      <c r="AD41" s="352">
        <v>1</v>
      </c>
      <c r="AE41" s="349">
        <v>0</v>
      </c>
      <c r="AF41" s="350">
        <v>0</v>
      </c>
      <c r="AG41" s="350">
        <v>0</v>
      </c>
      <c r="AH41" s="350">
        <v>1</v>
      </c>
      <c r="AI41" s="351">
        <v>0</v>
      </c>
      <c r="AJ41" s="352">
        <v>1</v>
      </c>
      <c r="AK41" s="365">
        <v>0.02</v>
      </c>
    </row>
    <row r="42" spans="1:37" ht="20.399999999999999" thickBot="1">
      <c r="A42" s="353" t="s">
        <v>466</v>
      </c>
      <c r="B42" s="366">
        <v>0</v>
      </c>
      <c r="C42" s="367">
        <v>0</v>
      </c>
      <c r="D42" s="335">
        <f t="shared" si="0"/>
        <v>0</v>
      </c>
      <c r="E42" s="336">
        <v>0</v>
      </c>
      <c r="F42" s="337">
        <v>0</v>
      </c>
      <c r="G42" s="337">
        <v>0</v>
      </c>
      <c r="H42" s="337">
        <v>0</v>
      </c>
      <c r="I42" s="337">
        <v>0</v>
      </c>
      <c r="J42" s="338">
        <v>0</v>
      </c>
      <c r="K42" s="368">
        <v>0</v>
      </c>
      <c r="L42" s="369">
        <v>0</v>
      </c>
      <c r="M42" s="352">
        <v>0</v>
      </c>
      <c r="N42" s="370">
        <v>0</v>
      </c>
      <c r="O42" s="367">
        <v>0</v>
      </c>
      <c r="P42" s="367">
        <v>0</v>
      </c>
      <c r="Q42" s="371">
        <v>0</v>
      </c>
      <c r="R42" s="349">
        <v>0</v>
      </c>
      <c r="S42" s="350">
        <v>0</v>
      </c>
      <c r="T42" s="352">
        <v>0</v>
      </c>
      <c r="U42" s="349">
        <v>0</v>
      </c>
      <c r="V42" s="351">
        <v>0</v>
      </c>
      <c r="W42" s="351">
        <v>0</v>
      </c>
      <c r="X42" s="352">
        <v>0</v>
      </c>
      <c r="Y42" s="364">
        <v>0</v>
      </c>
      <c r="Z42" s="351">
        <v>0</v>
      </c>
      <c r="AA42" s="351">
        <v>0</v>
      </c>
      <c r="AB42" s="351">
        <v>0</v>
      </c>
      <c r="AC42" s="351">
        <v>0</v>
      </c>
      <c r="AD42" s="352">
        <v>0</v>
      </c>
      <c r="AE42" s="349">
        <v>0</v>
      </c>
      <c r="AF42" s="350">
        <v>0</v>
      </c>
      <c r="AG42" s="350">
        <v>0</v>
      </c>
      <c r="AH42" s="350">
        <v>0</v>
      </c>
      <c r="AI42" s="351">
        <v>0</v>
      </c>
      <c r="AJ42" s="352">
        <v>0</v>
      </c>
      <c r="AK42" s="365">
        <v>0</v>
      </c>
    </row>
    <row r="43" spans="1:37" ht="40.200000000000003" thickBot="1">
      <c r="A43" s="382" t="s">
        <v>467</v>
      </c>
      <c r="B43" s="366">
        <v>5</v>
      </c>
      <c r="C43" s="367">
        <v>19</v>
      </c>
      <c r="D43" s="335">
        <f t="shared" si="0"/>
        <v>24</v>
      </c>
      <c r="E43" s="336">
        <v>0</v>
      </c>
      <c r="F43" s="337">
        <v>5</v>
      </c>
      <c r="G43" s="337">
        <v>2</v>
      </c>
      <c r="H43" s="337">
        <v>11</v>
      </c>
      <c r="I43" s="337">
        <v>3</v>
      </c>
      <c r="J43" s="338">
        <v>3</v>
      </c>
      <c r="K43" s="368">
        <v>5</v>
      </c>
      <c r="L43" s="369">
        <v>19</v>
      </c>
      <c r="M43" s="352">
        <v>24</v>
      </c>
      <c r="N43" s="370">
        <v>4</v>
      </c>
      <c r="O43" s="367">
        <v>13</v>
      </c>
      <c r="P43" s="367">
        <v>17</v>
      </c>
      <c r="Q43" s="371">
        <v>0.70799999999999996</v>
      </c>
      <c r="R43" s="349">
        <v>0</v>
      </c>
      <c r="S43" s="350">
        <v>0</v>
      </c>
      <c r="T43" s="352">
        <v>0</v>
      </c>
      <c r="U43" s="349">
        <v>0</v>
      </c>
      <c r="V43" s="351">
        <v>0</v>
      </c>
      <c r="W43" s="351">
        <v>0</v>
      </c>
      <c r="X43" s="352">
        <v>0</v>
      </c>
      <c r="Y43" s="364">
        <v>0</v>
      </c>
      <c r="Z43" s="351">
        <v>0</v>
      </c>
      <c r="AA43" s="351">
        <v>0</v>
      </c>
      <c r="AB43" s="351">
        <v>0</v>
      </c>
      <c r="AC43" s="351">
        <v>0</v>
      </c>
      <c r="AD43" s="352">
        <v>0</v>
      </c>
      <c r="AE43" s="349">
        <v>0</v>
      </c>
      <c r="AF43" s="350">
        <v>0</v>
      </c>
      <c r="AG43" s="350">
        <v>0</v>
      </c>
      <c r="AH43" s="350">
        <v>0</v>
      </c>
      <c r="AI43" s="351">
        <v>0</v>
      </c>
      <c r="AJ43" s="352">
        <v>0</v>
      </c>
      <c r="AK43" s="365">
        <v>0</v>
      </c>
    </row>
    <row r="44" spans="1:37" s="329" customFormat="1">
      <c r="A44" s="383" t="s">
        <v>468</v>
      </c>
      <c r="B44" s="384">
        <v>20</v>
      </c>
      <c r="C44" s="385">
        <v>35</v>
      </c>
      <c r="D44" s="335">
        <f t="shared" si="0"/>
        <v>55</v>
      </c>
      <c r="E44" s="386">
        <v>1</v>
      </c>
      <c r="F44" s="387">
        <v>1</v>
      </c>
      <c r="G44" s="387">
        <v>4</v>
      </c>
      <c r="H44" s="387">
        <v>20</v>
      </c>
      <c r="I44" s="387">
        <v>15</v>
      </c>
      <c r="J44" s="388">
        <v>14</v>
      </c>
      <c r="K44" s="389">
        <v>20</v>
      </c>
      <c r="L44" s="390">
        <v>35</v>
      </c>
      <c r="M44" s="391">
        <v>55</v>
      </c>
      <c r="N44" s="392">
        <v>19</v>
      </c>
      <c r="O44" s="393">
        <v>35</v>
      </c>
      <c r="P44" s="393">
        <v>54</v>
      </c>
      <c r="Q44" s="371">
        <v>0.98</v>
      </c>
      <c r="R44" s="349">
        <v>0</v>
      </c>
      <c r="S44" s="350">
        <v>1</v>
      </c>
      <c r="T44" s="352">
        <v>1</v>
      </c>
      <c r="U44" s="349">
        <v>0</v>
      </c>
      <c r="V44" s="351">
        <v>1</v>
      </c>
      <c r="W44" s="351">
        <v>0</v>
      </c>
      <c r="X44" s="352">
        <v>1</v>
      </c>
      <c r="Y44" s="364">
        <v>0</v>
      </c>
      <c r="Z44" s="351">
        <v>0</v>
      </c>
      <c r="AA44" s="351">
        <v>0</v>
      </c>
      <c r="AB44" s="351">
        <v>1</v>
      </c>
      <c r="AC44" s="351">
        <v>0</v>
      </c>
      <c r="AD44" s="352">
        <v>1</v>
      </c>
      <c r="AE44" s="349">
        <v>0</v>
      </c>
      <c r="AF44" s="350">
        <v>0</v>
      </c>
      <c r="AG44" s="350">
        <v>0</v>
      </c>
      <c r="AH44" s="350">
        <v>0</v>
      </c>
      <c r="AI44" s="351">
        <v>1</v>
      </c>
      <c r="AJ44" s="352">
        <v>1</v>
      </c>
      <c r="AK44" s="365">
        <v>0.01</v>
      </c>
    </row>
    <row r="45" spans="1:37">
      <c r="A45" s="394" t="s">
        <v>469</v>
      </c>
      <c r="B45" s="330">
        <f>SUM(B7:B44)</f>
        <v>151</v>
      </c>
      <c r="C45" s="330">
        <f t="shared" ref="C45:P45" si="1">SUM(C7:C44)</f>
        <v>463</v>
      </c>
      <c r="D45" s="330">
        <f>SUM(D7:D44)</f>
        <v>614</v>
      </c>
      <c r="E45" s="330">
        <f t="shared" si="1"/>
        <v>18</v>
      </c>
      <c r="F45" s="330">
        <f t="shared" si="1"/>
        <v>84</v>
      </c>
      <c r="G45" s="330">
        <f t="shared" si="1"/>
        <v>56</v>
      </c>
      <c r="H45" s="330">
        <f t="shared" si="1"/>
        <v>207</v>
      </c>
      <c r="I45" s="330">
        <f t="shared" si="1"/>
        <v>77</v>
      </c>
      <c r="J45" s="330">
        <f t="shared" si="1"/>
        <v>172</v>
      </c>
      <c r="K45" s="330">
        <f t="shared" si="1"/>
        <v>151</v>
      </c>
      <c r="L45" s="330">
        <f t="shared" si="1"/>
        <v>463</v>
      </c>
      <c r="M45" s="330">
        <f t="shared" si="1"/>
        <v>614</v>
      </c>
      <c r="N45" s="330">
        <f t="shared" si="1"/>
        <v>83</v>
      </c>
      <c r="O45" s="330">
        <f t="shared" si="1"/>
        <v>284</v>
      </c>
      <c r="P45" s="330">
        <f t="shared" si="1"/>
        <v>362</v>
      </c>
      <c r="Q45" s="412">
        <f>P45/M45</f>
        <v>0.5895765472312704</v>
      </c>
      <c r="R45" s="330">
        <f>SUM(R7:R44)</f>
        <v>9</v>
      </c>
      <c r="S45" s="330">
        <f t="shared" ref="S45:AJ45" si="2">SUM(S7:S44)</f>
        <v>15</v>
      </c>
      <c r="T45" s="330">
        <f t="shared" si="2"/>
        <v>24</v>
      </c>
      <c r="U45" s="330">
        <f t="shared" si="2"/>
        <v>4</v>
      </c>
      <c r="V45" s="330">
        <f t="shared" si="2"/>
        <v>15</v>
      </c>
      <c r="W45" s="330">
        <f t="shared" si="2"/>
        <v>2</v>
      </c>
      <c r="X45" s="330">
        <f t="shared" si="2"/>
        <v>21</v>
      </c>
      <c r="Y45" s="330">
        <f t="shared" si="2"/>
        <v>0</v>
      </c>
      <c r="Z45" s="330">
        <f t="shared" si="2"/>
        <v>1</v>
      </c>
      <c r="AA45" s="330">
        <f t="shared" si="2"/>
        <v>1</v>
      </c>
      <c r="AB45" s="330">
        <f t="shared" si="2"/>
        <v>15</v>
      </c>
      <c r="AC45" s="330">
        <f t="shared" si="2"/>
        <v>4</v>
      </c>
      <c r="AD45" s="330">
        <f t="shared" si="2"/>
        <v>21</v>
      </c>
      <c r="AE45" s="330">
        <f t="shared" si="2"/>
        <v>0</v>
      </c>
      <c r="AF45" s="330">
        <f t="shared" si="2"/>
        <v>0</v>
      </c>
      <c r="AG45" s="330">
        <f t="shared" si="2"/>
        <v>3</v>
      </c>
      <c r="AH45" s="330">
        <f t="shared" si="2"/>
        <v>15</v>
      </c>
      <c r="AI45" s="330">
        <f t="shared" si="2"/>
        <v>3</v>
      </c>
      <c r="AJ45" s="330">
        <f t="shared" si="2"/>
        <v>21</v>
      </c>
      <c r="AK45" s="412">
        <f>AJ45/M45</f>
        <v>3.4201954397394138E-2</v>
      </c>
    </row>
  </sheetData>
  <mergeCells count="50">
    <mergeCell ref="AH5:AH6"/>
    <mergeCell ref="AI5:AI6"/>
    <mergeCell ref="AJ5:AJ6"/>
    <mergeCell ref="AB5:AB6"/>
    <mergeCell ref="AC5:AC6"/>
    <mergeCell ref="AD5:AD6"/>
    <mergeCell ref="AF5:AF6"/>
    <mergeCell ref="AG5:AG6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M3:M6"/>
    <mergeCell ref="J5:J6"/>
    <mergeCell ref="S5:S6"/>
    <mergeCell ref="R3:T4"/>
    <mergeCell ref="U3:X4"/>
    <mergeCell ref="E3:F4"/>
    <mergeCell ref="G3:H4"/>
    <mergeCell ref="I3:J4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  <pageSetup paperSize="9" scale="3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6"/>
  <sheetViews>
    <sheetView view="pageBreakPreview" topLeftCell="A7" zoomScale="60" zoomScaleNormal="62" workbookViewId="0">
      <selection activeCell="A15" sqref="A15:XFD15"/>
    </sheetView>
  </sheetViews>
  <sheetFormatPr defaultColWidth="8.88671875" defaultRowHeight="19.8"/>
  <cols>
    <col min="1" max="16" width="8.88671875" style="486"/>
    <col min="17" max="17" width="25.44140625" style="486" bestFit="1" customWidth="1"/>
    <col min="18" max="36" width="8.88671875" style="486"/>
    <col min="37" max="37" width="25.44140625" style="486" bestFit="1" customWidth="1"/>
    <col min="38" max="272" width="8.88671875" style="486"/>
    <col min="273" max="273" width="25.44140625" style="486" bestFit="1" customWidth="1"/>
    <col min="274" max="292" width="8.88671875" style="486"/>
    <col min="293" max="293" width="25.44140625" style="486" bestFit="1" customWidth="1"/>
    <col min="294" max="528" width="8.88671875" style="486"/>
    <col min="529" max="529" width="25.44140625" style="486" bestFit="1" customWidth="1"/>
    <col min="530" max="548" width="8.88671875" style="486"/>
    <col min="549" max="549" width="25.44140625" style="486" bestFit="1" customWidth="1"/>
    <col min="550" max="784" width="8.88671875" style="486"/>
    <col min="785" max="785" width="25.44140625" style="486" bestFit="1" customWidth="1"/>
    <col min="786" max="804" width="8.88671875" style="486"/>
    <col min="805" max="805" width="25.44140625" style="486" bestFit="1" customWidth="1"/>
    <col min="806" max="1040" width="8.88671875" style="486"/>
    <col min="1041" max="1041" width="25.44140625" style="486" bestFit="1" customWidth="1"/>
    <col min="1042" max="1060" width="8.88671875" style="486"/>
    <col min="1061" max="1061" width="25.44140625" style="486" bestFit="1" customWidth="1"/>
    <col min="1062" max="1296" width="8.88671875" style="486"/>
    <col min="1297" max="1297" width="25.44140625" style="486" bestFit="1" customWidth="1"/>
    <col min="1298" max="1316" width="8.88671875" style="486"/>
    <col min="1317" max="1317" width="25.44140625" style="486" bestFit="1" customWidth="1"/>
    <col min="1318" max="1552" width="8.88671875" style="486"/>
    <col min="1553" max="1553" width="25.44140625" style="486" bestFit="1" customWidth="1"/>
    <col min="1554" max="1572" width="8.88671875" style="486"/>
    <col min="1573" max="1573" width="25.44140625" style="486" bestFit="1" customWidth="1"/>
    <col min="1574" max="1808" width="8.88671875" style="486"/>
    <col min="1809" max="1809" width="25.44140625" style="486" bestFit="1" customWidth="1"/>
    <col min="1810" max="1828" width="8.88671875" style="486"/>
    <col min="1829" max="1829" width="25.44140625" style="486" bestFit="1" customWidth="1"/>
    <col min="1830" max="2064" width="8.88671875" style="486"/>
    <col min="2065" max="2065" width="25.44140625" style="486" bestFit="1" customWidth="1"/>
    <col min="2066" max="2084" width="8.88671875" style="486"/>
    <col min="2085" max="2085" width="25.44140625" style="486" bestFit="1" customWidth="1"/>
    <col min="2086" max="2320" width="8.88671875" style="486"/>
    <col min="2321" max="2321" width="25.44140625" style="486" bestFit="1" customWidth="1"/>
    <col min="2322" max="2340" width="8.88671875" style="486"/>
    <col min="2341" max="2341" width="25.44140625" style="486" bestFit="1" customWidth="1"/>
    <col min="2342" max="2576" width="8.88671875" style="486"/>
    <col min="2577" max="2577" width="25.44140625" style="486" bestFit="1" customWidth="1"/>
    <col min="2578" max="2596" width="8.88671875" style="486"/>
    <col min="2597" max="2597" width="25.44140625" style="486" bestFit="1" customWidth="1"/>
    <col min="2598" max="2832" width="8.88671875" style="486"/>
    <col min="2833" max="2833" width="25.44140625" style="486" bestFit="1" customWidth="1"/>
    <col min="2834" max="2852" width="8.88671875" style="486"/>
    <col min="2853" max="2853" width="25.44140625" style="486" bestFit="1" customWidth="1"/>
    <col min="2854" max="3088" width="8.88671875" style="486"/>
    <col min="3089" max="3089" width="25.44140625" style="486" bestFit="1" customWidth="1"/>
    <col min="3090" max="3108" width="8.88671875" style="486"/>
    <col min="3109" max="3109" width="25.44140625" style="486" bestFit="1" customWidth="1"/>
    <col min="3110" max="3344" width="8.88671875" style="486"/>
    <col min="3345" max="3345" width="25.44140625" style="486" bestFit="1" customWidth="1"/>
    <col min="3346" max="3364" width="8.88671875" style="486"/>
    <col min="3365" max="3365" width="25.44140625" style="486" bestFit="1" customWidth="1"/>
    <col min="3366" max="3600" width="8.88671875" style="486"/>
    <col min="3601" max="3601" width="25.44140625" style="486" bestFit="1" customWidth="1"/>
    <col min="3602" max="3620" width="8.88671875" style="486"/>
    <col min="3621" max="3621" width="25.44140625" style="486" bestFit="1" customWidth="1"/>
    <col min="3622" max="3856" width="8.88671875" style="486"/>
    <col min="3857" max="3857" width="25.44140625" style="486" bestFit="1" customWidth="1"/>
    <col min="3858" max="3876" width="8.88671875" style="486"/>
    <col min="3877" max="3877" width="25.44140625" style="486" bestFit="1" customWidth="1"/>
    <col min="3878" max="4112" width="8.88671875" style="486"/>
    <col min="4113" max="4113" width="25.44140625" style="486" bestFit="1" customWidth="1"/>
    <col min="4114" max="4132" width="8.88671875" style="486"/>
    <col min="4133" max="4133" width="25.44140625" style="486" bestFit="1" customWidth="1"/>
    <col min="4134" max="4368" width="8.88671875" style="486"/>
    <col min="4369" max="4369" width="25.44140625" style="486" bestFit="1" customWidth="1"/>
    <col min="4370" max="4388" width="8.88671875" style="486"/>
    <col min="4389" max="4389" width="25.44140625" style="486" bestFit="1" customWidth="1"/>
    <col min="4390" max="4624" width="8.88671875" style="486"/>
    <col min="4625" max="4625" width="25.44140625" style="486" bestFit="1" customWidth="1"/>
    <col min="4626" max="4644" width="8.88671875" style="486"/>
    <col min="4645" max="4645" width="25.44140625" style="486" bestFit="1" customWidth="1"/>
    <col min="4646" max="4880" width="8.88671875" style="486"/>
    <col min="4881" max="4881" width="25.44140625" style="486" bestFit="1" customWidth="1"/>
    <col min="4882" max="4900" width="8.88671875" style="486"/>
    <col min="4901" max="4901" width="25.44140625" style="486" bestFit="1" customWidth="1"/>
    <col min="4902" max="5136" width="8.88671875" style="486"/>
    <col min="5137" max="5137" width="25.44140625" style="486" bestFit="1" customWidth="1"/>
    <col min="5138" max="5156" width="8.88671875" style="486"/>
    <col min="5157" max="5157" width="25.44140625" style="486" bestFit="1" customWidth="1"/>
    <col min="5158" max="5392" width="8.88671875" style="486"/>
    <col min="5393" max="5393" width="25.44140625" style="486" bestFit="1" customWidth="1"/>
    <col min="5394" max="5412" width="8.88671875" style="486"/>
    <col min="5413" max="5413" width="25.44140625" style="486" bestFit="1" customWidth="1"/>
    <col min="5414" max="5648" width="8.88671875" style="486"/>
    <col min="5649" max="5649" width="25.44140625" style="486" bestFit="1" customWidth="1"/>
    <col min="5650" max="5668" width="8.88671875" style="486"/>
    <col min="5669" max="5669" width="25.44140625" style="486" bestFit="1" customWidth="1"/>
    <col min="5670" max="5904" width="8.88671875" style="486"/>
    <col min="5905" max="5905" width="25.44140625" style="486" bestFit="1" customWidth="1"/>
    <col min="5906" max="5924" width="8.88671875" style="486"/>
    <col min="5925" max="5925" width="25.44140625" style="486" bestFit="1" customWidth="1"/>
    <col min="5926" max="6160" width="8.88671875" style="486"/>
    <col min="6161" max="6161" width="25.44140625" style="486" bestFit="1" customWidth="1"/>
    <col min="6162" max="6180" width="8.88671875" style="486"/>
    <col min="6181" max="6181" width="25.44140625" style="486" bestFit="1" customWidth="1"/>
    <col min="6182" max="6416" width="8.88671875" style="486"/>
    <col min="6417" max="6417" width="25.44140625" style="486" bestFit="1" customWidth="1"/>
    <col min="6418" max="6436" width="8.88671875" style="486"/>
    <col min="6437" max="6437" width="25.44140625" style="486" bestFit="1" customWidth="1"/>
    <col min="6438" max="6672" width="8.88671875" style="486"/>
    <col min="6673" max="6673" width="25.44140625" style="486" bestFit="1" customWidth="1"/>
    <col min="6674" max="6692" width="8.88671875" style="486"/>
    <col min="6693" max="6693" width="25.44140625" style="486" bestFit="1" customWidth="1"/>
    <col min="6694" max="6928" width="8.88671875" style="486"/>
    <col min="6929" max="6929" width="25.44140625" style="486" bestFit="1" customWidth="1"/>
    <col min="6930" max="6948" width="8.88671875" style="486"/>
    <col min="6949" max="6949" width="25.44140625" style="486" bestFit="1" customWidth="1"/>
    <col min="6950" max="7184" width="8.88671875" style="486"/>
    <col min="7185" max="7185" width="25.44140625" style="486" bestFit="1" customWidth="1"/>
    <col min="7186" max="7204" width="8.88671875" style="486"/>
    <col min="7205" max="7205" width="25.44140625" style="486" bestFit="1" customWidth="1"/>
    <col min="7206" max="7440" width="8.88671875" style="486"/>
    <col min="7441" max="7441" width="25.44140625" style="486" bestFit="1" customWidth="1"/>
    <col min="7442" max="7460" width="8.88671875" style="486"/>
    <col min="7461" max="7461" width="25.44140625" style="486" bestFit="1" customWidth="1"/>
    <col min="7462" max="7696" width="8.88671875" style="486"/>
    <col min="7697" max="7697" width="25.44140625" style="486" bestFit="1" customWidth="1"/>
    <col min="7698" max="7716" width="8.88671875" style="486"/>
    <col min="7717" max="7717" width="25.44140625" style="486" bestFit="1" customWidth="1"/>
    <col min="7718" max="7952" width="8.88671875" style="486"/>
    <col min="7953" max="7953" width="25.44140625" style="486" bestFit="1" customWidth="1"/>
    <col min="7954" max="7972" width="8.88671875" style="486"/>
    <col min="7973" max="7973" width="25.44140625" style="486" bestFit="1" customWidth="1"/>
    <col min="7974" max="8208" width="8.88671875" style="486"/>
    <col min="8209" max="8209" width="25.44140625" style="486" bestFit="1" customWidth="1"/>
    <col min="8210" max="8228" width="8.88671875" style="486"/>
    <col min="8229" max="8229" width="25.44140625" style="486" bestFit="1" customWidth="1"/>
    <col min="8230" max="8464" width="8.88671875" style="486"/>
    <col min="8465" max="8465" width="25.44140625" style="486" bestFit="1" customWidth="1"/>
    <col min="8466" max="8484" width="8.88671875" style="486"/>
    <col min="8485" max="8485" width="25.44140625" style="486" bestFit="1" customWidth="1"/>
    <col min="8486" max="8720" width="8.88671875" style="486"/>
    <col min="8721" max="8721" width="25.44140625" style="486" bestFit="1" customWidth="1"/>
    <col min="8722" max="8740" width="8.88671875" style="486"/>
    <col min="8741" max="8741" width="25.44140625" style="486" bestFit="1" customWidth="1"/>
    <col min="8742" max="8976" width="8.88671875" style="486"/>
    <col min="8977" max="8977" width="25.44140625" style="486" bestFit="1" customWidth="1"/>
    <col min="8978" max="8996" width="8.88671875" style="486"/>
    <col min="8997" max="8997" width="25.44140625" style="486" bestFit="1" customWidth="1"/>
    <col min="8998" max="9232" width="8.88671875" style="486"/>
    <col min="9233" max="9233" width="25.44140625" style="486" bestFit="1" customWidth="1"/>
    <col min="9234" max="9252" width="8.88671875" style="486"/>
    <col min="9253" max="9253" width="25.44140625" style="486" bestFit="1" customWidth="1"/>
    <col min="9254" max="9488" width="8.88671875" style="486"/>
    <col min="9489" max="9489" width="25.44140625" style="486" bestFit="1" customWidth="1"/>
    <col min="9490" max="9508" width="8.88671875" style="486"/>
    <col min="9509" max="9509" width="25.44140625" style="486" bestFit="1" customWidth="1"/>
    <col min="9510" max="9744" width="8.88671875" style="486"/>
    <col min="9745" max="9745" width="25.44140625" style="486" bestFit="1" customWidth="1"/>
    <col min="9746" max="9764" width="8.88671875" style="486"/>
    <col min="9765" max="9765" width="25.44140625" style="486" bestFit="1" customWidth="1"/>
    <col min="9766" max="10000" width="8.88671875" style="486"/>
    <col min="10001" max="10001" width="25.44140625" style="486" bestFit="1" customWidth="1"/>
    <col min="10002" max="10020" width="8.88671875" style="486"/>
    <col min="10021" max="10021" width="25.44140625" style="486" bestFit="1" customWidth="1"/>
    <col min="10022" max="10256" width="8.88671875" style="486"/>
    <col min="10257" max="10257" width="25.44140625" style="486" bestFit="1" customWidth="1"/>
    <col min="10258" max="10276" width="8.88671875" style="486"/>
    <col min="10277" max="10277" width="25.44140625" style="486" bestFit="1" customWidth="1"/>
    <col min="10278" max="10512" width="8.88671875" style="486"/>
    <col min="10513" max="10513" width="25.44140625" style="486" bestFit="1" customWidth="1"/>
    <col min="10514" max="10532" width="8.88671875" style="486"/>
    <col min="10533" max="10533" width="25.44140625" style="486" bestFit="1" customWidth="1"/>
    <col min="10534" max="10768" width="8.88671875" style="486"/>
    <col min="10769" max="10769" width="25.44140625" style="486" bestFit="1" customWidth="1"/>
    <col min="10770" max="10788" width="8.88671875" style="486"/>
    <col min="10789" max="10789" width="25.44140625" style="486" bestFit="1" customWidth="1"/>
    <col min="10790" max="11024" width="8.88671875" style="486"/>
    <col min="11025" max="11025" width="25.44140625" style="486" bestFit="1" customWidth="1"/>
    <col min="11026" max="11044" width="8.88671875" style="486"/>
    <col min="11045" max="11045" width="25.44140625" style="486" bestFit="1" customWidth="1"/>
    <col min="11046" max="11280" width="8.88671875" style="486"/>
    <col min="11281" max="11281" width="25.44140625" style="486" bestFit="1" customWidth="1"/>
    <col min="11282" max="11300" width="8.88671875" style="486"/>
    <col min="11301" max="11301" width="25.44140625" style="486" bestFit="1" customWidth="1"/>
    <col min="11302" max="11536" width="8.88671875" style="486"/>
    <col min="11537" max="11537" width="25.44140625" style="486" bestFit="1" customWidth="1"/>
    <col min="11538" max="11556" width="8.88671875" style="486"/>
    <col min="11557" max="11557" width="25.44140625" style="486" bestFit="1" customWidth="1"/>
    <col min="11558" max="11792" width="8.88671875" style="486"/>
    <col min="11793" max="11793" width="25.44140625" style="486" bestFit="1" customWidth="1"/>
    <col min="11794" max="11812" width="8.88671875" style="486"/>
    <col min="11813" max="11813" width="25.44140625" style="486" bestFit="1" customWidth="1"/>
    <col min="11814" max="12048" width="8.88671875" style="486"/>
    <col min="12049" max="12049" width="25.44140625" style="486" bestFit="1" customWidth="1"/>
    <col min="12050" max="12068" width="8.88671875" style="486"/>
    <col min="12069" max="12069" width="25.44140625" style="486" bestFit="1" customWidth="1"/>
    <col min="12070" max="12304" width="8.88671875" style="486"/>
    <col min="12305" max="12305" width="25.44140625" style="486" bestFit="1" customWidth="1"/>
    <col min="12306" max="12324" width="8.88671875" style="486"/>
    <col min="12325" max="12325" width="25.44140625" style="486" bestFit="1" customWidth="1"/>
    <col min="12326" max="12560" width="8.88671875" style="486"/>
    <col min="12561" max="12561" width="25.44140625" style="486" bestFit="1" customWidth="1"/>
    <col min="12562" max="12580" width="8.88671875" style="486"/>
    <col min="12581" max="12581" width="25.44140625" style="486" bestFit="1" customWidth="1"/>
    <col min="12582" max="12816" width="8.88671875" style="486"/>
    <col min="12817" max="12817" width="25.44140625" style="486" bestFit="1" customWidth="1"/>
    <col min="12818" max="12836" width="8.88671875" style="486"/>
    <col min="12837" max="12837" width="25.44140625" style="486" bestFit="1" customWidth="1"/>
    <col min="12838" max="13072" width="8.88671875" style="486"/>
    <col min="13073" max="13073" width="25.44140625" style="486" bestFit="1" customWidth="1"/>
    <col min="13074" max="13092" width="8.88671875" style="486"/>
    <col min="13093" max="13093" width="25.44140625" style="486" bestFit="1" customWidth="1"/>
    <col min="13094" max="13328" width="8.88671875" style="486"/>
    <col min="13329" max="13329" width="25.44140625" style="486" bestFit="1" customWidth="1"/>
    <col min="13330" max="13348" width="8.88671875" style="486"/>
    <col min="13349" max="13349" width="25.44140625" style="486" bestFit="1" customWidth="1"/>
    <col min="13350" max="13584" width="8.88671875" style="486"/>
    <col min="13585" max="13585" width="25.44140625" style="486" bestFit="1" customWidth="1"/>
    <col min="13586" max="13604" width="8.88671875" style="486"/>
    <col min="13605" max="13605" width="25.44140625" style="486" bestFit="1" customWidth="1"/>
    <col min="13606" max="13840" width="8.88671875" style="486"/>
    <col min="13841" max="13841" width="25.44140625" style="486" bestFit="1" customWidth="1"/>
    <col min="13842" max="13860" width="8.88671875" style="486"/>
    <col min="13861" max="13861" width="25.44140625" style="486" bestFit="1" customWidth="1"/>
    <col min="13862" max="14096" width="8.88671875" style="486"/>
    <col min="14097" max="14097" width="25.44140625" style="486" bestFit="1" customWidth="1"/>
    <col min="14098" max="14116" width="8.88671875" style="486"/>
    <col min="14117" max="14117" width="25.44140625" style="486" bestFit="1" customWidth="1"/>
    <col min="14118" max="14352" width="8.88671875" style="486"/>
    <col min="14353" max="14353" width="25.44140625" style="486" bestFit="1" customWidth="1"/>
    <col min="14354" max="14372" width="8.88671875" style="486"/>
    <col min="14373" max="14373" width="25.44140625" style="486" bestFit="1" customWidth="1"/>
    <col min="14374" max="14608" width="8.88671875" style="486"/>
    <col min="14609" max="14609" width="25.44140625" style="486" bestFit="1" customWidth="1"/>
    <col min="14610" max="14628" width="8.88671875" style="486"/>
    <col min="14629" max="14629" width="25.44140625" style="486" bestFit="1" customWidth="1"/>
    <col min="14630" max="14864" width="8.88671875" style="486"/>
    <col min="14865" max="14865" width="25.44140625" style="486" bestFit="1" customWidth="1"/>
    <col min="14866" max="14884" width="8.88671875" style="486"/>
    <col min="14885" max="14885" width="25.44140625" style="486" bestFit="1" customWidth="1"/>
    <col min="14886" max="15120" width="8.88671875" style="486"/>
    <col min="15121" max="15121" width="25.44140625" style="486" bestFit="1" customWidth="1"/>
    <col min="15122" max="15140" width="8.88671875" style="486"/>
    <col min="15141" max="15141" width="25.44140625" style="486" bestFit="1" customWidth="1"/>
    <col min="15142" max="15376" width="8.88671875" style="486"/>
    <col min="15377" max="15377" width="25.44140625" style="486" bestFit="1" customWidth="1"/>
    <col min="15378" max="15396" width="8.88671875" style="486"/>
    <col min="15397" max="15397" width="25.44140625" style="486" bestFit="1" customWidth="1"/>
    <col min="15398" max="15632" width="8.88671875" style="486"/>
    <col min="15633" max="15633" width="25.44140625" style="486" bestFit="1" customWidth="1"/>
    <col min="15634" max="15652" width="8.88671875" style="486"/>
    <col min="15653" max="15653" width="25.44140625" style="486" bestFit="1" customWidth="1"/>
    <col min="15654" max="15888" width="8.88671875" style="486"/>
    <col min="15889" max="15889" width="25.44140625" style="486" bestFit="1" customWidth="1"/>
    <col min="15890" max="15908" width="8.88671875" style="486"/>
    <col min="15909" max="15909" width="25.44140625" style="486" bestFit="1" customWidth="1"/>
    <col min="15910" max="16144" width="8.88671875" style="486"/>
    <col min="16145" max="16145" width="25.44140625" style="486" bestFit="1" customWidth="1"/>
    <col min="16146" max="16164" width="8.88671875" style="486"/>
    <col min="16165" max="16165" width="25.44140625" style="486" bestFit="1" customWidth="1"/>
    <col min="16166" max="16384" width="8.88671875" style="486"/>
  </cols>
  <sheetData>
    <row r="1" spans="1:37" ht="76.95" customHeight="1" thickBot="1">
      <c r="A1" s="1649" t="s">
        <v>566</v>
      </c>
      <c r="B1" s="1650"/>
      <c r="C1" s="1650"/>
      <c r="D1" s="1650"/>
      <c r="E1" s="1650"/>
      <c r="F1" s="1650"/>
      <c r="G1" s="1650"/>
      <c r="H1" s="1650"/>
      <c r="I1" s="1650"/>
      <c r="J1" s="1650"/>
      <c r="K1" s="1650"/>
      <c r="L1" s="1650"/>
      <c r="M1" s="1650"/>
      <c r="N1" s="1650"/>
      <c r="O1" s="1650"/>
      <c r="P1" s="1650"/>
      <c r="Q1" s="1650"/>
      <c r="R1" s="1650"/>
      <c r="S1" s="1650"/>
      <c r="T1" s="1650"/>
      <c r="U1" s="1650"/>
      <c r="V1" s="1650"/>
      <c r="W1" s="1650"/>
      <c r="X1" s="1650"/>
      <c r="Y1" s="1650"/>
      <c r="Z1" s="1650"/>
      <c r="AA1" s="1650"/>
      <c r="AB1" s="1650"/>
      <c r="AC1" s="1650"/>
      <c r="AD1" s="1650"/>
      <c r="AE1" s="1650"/>
      <c r="AF1" s="1650"/>
      <c r="AG1" s="1650"/>
      <c r="AH1" s="1650"/>
      <c r="AI1" s="1650"/>
      <c r="AJ1" s="1650"/>
      <c r="AK1" s="1650"/>
    </row>
    <row r="2" spans="1:37" ht="42" customHeight="1" thickBot="1">
      <c r="A2" s="1651" t="s">
        <v>40</v>
      </c>
      <c r="B2" s="1654" t="s">
        <v>41</v>
      </c>
      <c r="C2" s="1655"/>
      <c r="D2" s="1656"/>
      <c r="E2" s="1657" t="s">
        <v>0</v>
      </c>
      <c r="F2" s="1658"/>
      <c r="G2" s="1658"/>
      <c r="H2" s="1658"/>
      <c r="I2" s="1658"/>
      <c r="J2" s="1659"/>
      <c r="K2" s="1645" t="s">
        <v>42</v>
      </c>
      <c r="L2" s="1648"/>
      <c r="M2" s="1627"/>
      <c r="N2" s="1660" t="s">
        <v>1</v>
      </c>
      <c r="O2" s="1660"/>
      <c r="P2" s="1660"/>
      <c r="Q2" s="1661"/>
      <c r="R2" s="1664" t="s">
        <v>43</v>
      </c>
      <c r="S2" s="1665"/>
      <c r="T2" s="1665"/>
      <c r="U2" s="1631"/>
      <c r="V2" s="1631"/>
      <c r="W2" s="1631"/>
      <c r="X2" s="1631"/>
      <c r="Y2" s="1665"/>
      <c r="Z2" s="1665"/>
      <c r="AA2" s="1665"/>
      <c r="AB2" s="1665"/>
      <c r="AC2" s="1665"/>
      <c r="AD2" s="1665"/>
      <c r="AE2" s="1665"/>
      <c r="AF2" s="1665"/>
      <c r="AG2" s="1665"/>
      <c r="AH2" s="1665"/>
      <c r="AI2" s="1665"/>
      <c r="AJ2" s="1665"/>
      <c r="AK2" s="1666"/>
    </row>
    <row r="3" spans="1:37" ht="21" thickTop="1" thickBot="1">
      <c r="A3" s="1652"/>
      <c r="B3" s="1667" t="s">
        <v>3</v>
      </c>
      <c r="C3" s="1670" t="s">
        <v>4</v>
      </c>
      <c r="D3" s="1673" t="s">
        <v>5</v>
      </c>
      <c r="E3" s="1636" t="s">
        <v>44</v>
      </c>
      <c r="F3" s="1637"/>
      <c r="G3" s="1640" t="s">
        <v>567</v>
      </c>
      <c r="H3" s="1640"/>
      <c r="I3" s="1641" t="s">
        <v>568</v>
      </c>
      <c r="J3" s="1642"/>
      <c r="K3" s="1645" t="s">
        <v>3</v>
      </c>
      <c r="L3" s="1647" t="s">
        <v>4</v>
      </c>
      <c r="M3" s="1626" t="s">
        <v>5</v>
      </c>
      <c r="N3" s="1662"/>
      <c r="O3" s="1662"/>
      <c r="P3" s="1662"/>
      <c r="Q3" s="1662"/>
      <c r="R3" s="1602" t="s">
        <v>47</v>
      </c>
      <c r="S3" s="1631"/>
      <c r="T3" s="1609"/>
      <c r="U3" s="1633" t="s">
        <v>48</v>
      </c>
      <c r="V3" s="1634"/>
      <c r="W3" s="1634"/>
      <c r="X3" s="1635"/>
      <c r="Y3" s="1602" t="s">
        <v>49</v>
      </c>
      <c r="Z3" s="1603"/>
      <c r="AA3" s="1603"/>
      <c r="AB3" s="1603"/>
      <c r="AC3" s="1603"/>
      <c r="AD3" s="1604"/>
      <c r="AE3" s="1608" t="s">
        <v>50</v>
      </c>
      <c r="AF3" s="1603"/>
      <c r="AG3" s="1603"/>
      <c r="AH3" s="1603"/>
      <c r="AI3" s="1603"/>
      <c r="AJ3" s="1609"/>
      <c r="AK3" s="1619" t="s">
        <v>51</v>
      </c>
    </row>
    <row r="4" spans="1:37" ht="20.399999999999999" thickBot="1">
      <c r="A4" s="1652"/>
      <c r="B4" s="1668"/>
      <c r="C4" s="1671"/>
      <c r="D4" s="1674"/>
      <c r="E4" s="1638"/>
      <c r="F4" s="1639"/>
      <c r="G4" s="1640"/>
      <c r="H4" s="1640"/>
      <c r="I4" s="1643"/>
      <c r="J4" s="1644"/>
      <c r="K4" s="1646"/>
      <c r="L4" s="1648"/>
      <c r="M4" s="1627"/>
      <c r="N4" s="1663"/>
      <c r="O4" s="1663"/>
      <c r="P4" s="1663"/>
      <c r="Q4" s="1662"/>
      <c r="R4" s="1605"/>
      <c r="S4" s="1606"/>
      <c r="T4" s="1632"/>
      <c r="U4" s="1605"/>
      <c r="V4" s="1606"/>
      <c r="W4" s="1606"/>
      <c r="X4" s="1632"/>
      <c r="Y4" s="1605"/>
      <c r="Z4" s="1606"/>
      <c r="AA4" s="1606"/>
      <c r="AB4" s="1606"/>
      <c r="AC4" s="1606"/>
      <c r="AD4" s="1607"/>
      <c r="AE4" s="1610"/>
      <c r="AF4" s="1611"/>
      <c r="AG4" s="1611"/>
      <c r="AH4" s="1611"/>
      <c r="AI4" s="1611"/>
      <c r="AJ4" s="1612"/>
      <c r="AK4" s="1676"/>
    </row>
    <row r="5" spans="1:37" ht="21" thickTop="1" thickBot="1">
      <c r="A5" s="1652"/>
      <c r="B5" s="1668"/>
      <c r="C5" s="1671"/>
      <c r="D5" s="1674"/>
      <c r="E5" s="1679" t="s">
        <v>3</v>
      </c>
      <c r="F5" s="1680" t="s">
        <v>4</v>
      </c>
      <c r="G5" s="1680" t="s">
        <v>3</v>
      </c>
      <c r="H5" s="1680" t="s">
        <v>4</v>
      </c>
      <c r="I5" s="1680" t="s">
        <v>3</v>
      </c>
      <c r="J5" s="1628" t="s">
        <v>4</v>
      </c>
      <c r="K5" s="1646"/>
      <c r="L5" s="1648"/>
      <c r="M5" s="1627"/>
      <c r="N5" s="1613" t="s">
        <v>3</v>
      </c>
      <c r="O5" s="1615" t="s">
        <v>4</v>
      </c>
      <c r="P5" s="1615" t="s">
        <v>5</v>
      </c>
      <c r="Q5" s="1617" t="s">
        <v>52</v>
      </c>
      <c r="R5" s="1619" t="s">
        <v>3</v>
      </c>
      <c r="S5" s="1629" t="s">
        <v>4</v>
      </c>
      <c r="T5" s="1600" t="s">
        <v>53</v>
      </c>
      <c r="U5" s="1619" t="s">
        <v>44</v>
      </c>
      <c r="V5" s="1598" t="s">
        <v>55</v>
      </c>
      <c r="W5" s="1598" t="s">
        <v>56</v>
      </c>
      <c r="X5" s="1600" t="s">
        <v>53</v>
      </c>
      <c r="Y5" s="1619" t="s">
        <v>57</v>
      </c>
      <c r="Z5" s="1598" t="s">
        <v>58</v>
      </c>
      <c r="AA5" s="1598" t="s">
        <v>59</v>
      </c>
      <c r="AB5" s="1598" t="s">
        <v>60</v>
      </c>
      <c r="AC5" s="1598" t="s">
        <v>61</v>
      </c>
      <c r="AD5" s="1600" t="s">
        <v>5</v>
      </c>
      <c r="AE5" s="1621" t="s">
        <v>62</v>
      </c>
      <c r="AF5" s="1592" t="s">
        <v>63</v>
      </c>
      <c r="AG5" s="1592" t="s">
        <v>64</v>
      </c>
      <c r="AH5" s="1592" t="s">
        <v>65</v>
      </c>
      <c r="AI5" s="1594" t="s">
        <v>66</v>
      </c>
      <c r="AJ5" s="1596" t="s">
        <v>53</v>
      </c>
      <c r="AK5" s="1677"/>
    </row>
    <row r="6" spans="1:37" ht="62.4" customHeight="1" thickBot="1">
      <c r="A6" s="1653"/>
      <c r="B6" s="1669"/>
      <c r="C6" s="1672"/>
      <c r="D6" s="1675"/>
      <c r="E6" s="1679"/>
      <c r="F6" s="1680"/>
      <c r="G6" s="1680"/>
      <c r="H6" s="1680"/>
      <c r="I6" s="1680"/>
      <c r="J6" s="1628"/>
      <c r="K6" s="1646"/>
      <c r="L6" s="1648"/>
      <c r="M6" s="1627"/>
      <c r="N6" s="1614"/>
      <c r="O6" s="1616"/>
      <c r="P6" s="1616"/>
      <c r="Q6" s="1618"/>
      <c r="R6" s="1620"/>
      <c r="S6" s="1630"/>
      <c r="T6" s="1623"/>
      <c r="U6" s="1624"/>
      <c r="V6" s="1599"/>
      <c r="W6" s="1599"/>
      <c r="X6" s="1623"/>
      <c r="Y6" s="1625"/>
      <c r="Z6" s="1599"/>
      <c r="AA6" s="1599"/>
      <c r="AB6" s="1599"/>
      <c r="AC6" s="1599"/>
      <c r="AD6" s="1601"/>
      <c r="AE6" s="1622"/>
      <c r="AF6" s="1593"/>
      <c r="AG6" s="1593"/>
      <c r="AH6" s="1593"/>
      <c r="AI6" s="1595"/>
      <c r="AJ6" s="1597"/>
      <c r="AK6" s="1678"/>
    </row>
    <row r="7" spans="1:37" ht="20.399999999999999" thickBot="1">
      <c r="A7" s="487" t="s">
        <v>569</v>
      </c>
      <c r="B7" s="488">
        <v>2</v>
      </c>
      <c r="C7" s="489">
        <v>34</v>
      </c>
      <c r="D7" s="490">
        <f>SUM(B7:C7)</f>
        <v>36</v>
      </c>
      <c r="E7" s="491">
        <v>0</v>
      </c>
      <c r="F7" s="492">
        <v>17</v>
      </c>
      <c r="G7" s="492">
        <v>2</v>
      </c>
      <c r="H7" s="492">
        <v>15</v>
      </c>
      <c r="I7" s="492">
        <v>0</v>
      </c>
      <c r="J7" s="493">
        <v>2</v>
      </c>
      <c r="K7" s="494">
        <f>SUM(E7+I7+G7)</f>
        <v>2</v>
      </c>
      <c r="L7" s="495">
        <f>SUM(F7+H7+J7)</f>
        <v>34</v>
      </c>
      <c r="M7" s="496">
        <f>SUM(K7:L7)</f>
        <v>36</v>
      </c>
      <c r="N7" s="497">
        <v>2</v>
      </c>
      <c r="O7" s="489">
        <v>32</v>
      </c>
      <c r="P7" s="489">
        <f>SUM(N7:O7)</f>
        <v>34</v>
      </c>
      <c r="Q7" s="498">
        <f>SUM(P7/D7)</f>
        <v>0.94444444444444442</v>
      </c>
      <c r="R7" s="499">
        <v>0</v>
      </c>
      <c r="S7" s="500">
        <v>0</v>
      </c>
      <c r="T7" s="501">
        <f>SUM(R7:S7)</f>
        <v>0</v>
      </c>
      <c r="U7" s="502">
        <v>0</v>
      </c>
      <c r="V7" s="503">
        <v>0</v>
      </c>
      <c r="W7" s="503">
        <v>0</v>
      </c>
      <c r="X7" s="496">
        <f>SUM(U7:W7)</f>
        <v>0</v>
      </c>
      <c r="Y7" s="504">
        <v>0</v>
      </c>
      <c r="Z7" s="503">
        <v>0</v>
      </c>
      <c r="AA7" s="503">
        <v>0</v>
      </c>
      <c r="AB7" s="503">
        <v>0</v>
      </c>
      <c r="AC7" s="503">
        <v>0</v>
      </c>
      <c r="AD7" s="496">
        <f>SUM(Y7:AC7)</f>
        <v>0</v>
      </c>
      <c r="AE7" s="505">
        <v>0</v>
      </c>
      <c r="AF7" s="506">
        <v>0</v>
      </c>
      <c r="AG7" s="506">
        <v>0</v>
      </c>
      <c r="AH7" s="506">
        <v>0</v>
      </c>
      <c r="AI7" s="507">
        <v>0</v>
      </c>
      <c r="AJ7" s="508">
        <f>SUM(AE7:AI7)</f>
        <v>0</v>
      </c>
      <c r="AK7" s="509">
        <f>SUM(T7/D7)</f>
        <v>0</v>
      </c>
    </row>
    <row r="8" spans="1:37" ht="20.399999999999999" thickBot="1">
      <c r="A8" s="510" t="s">
        <v>570</v>
      </c>
      <c r="B8" s="511">
        <v>7</v>
      </c>
      <c r="C8" s="512">
        <v>40</v>
      </c>
      <c r="D8" s="490">
        <f t="shared" ref="D8:D35" si="0">SUM(B8:C8)</f>
        <v>47</v>
      </c>
      <c r="E8" s="491">
        <v>1</v>
      </c>
      <c r="F8" s="492">
        <v>12</v>
      </c>
      <c r="G8" s="492">
        <v>4</v>
      </c>
      <c r="H8" s="492">
        <v>22</v>
      </c>
      <c r="I8" s="492">
        <v>2</v>
      </c>
      <c r="J8" s="493">
        <v>6</v>
      </c>
      <c r="K8" s="494">
        <f t="shared" ref="K8:K35" si="1">SUM(E8+I8+G8)</f>
        <v>7</v>
      </c>
      <c r="L8" s="495">
        <f t="shared" ref="L8:L35" si="2">SUM(F8+H8+J8)</f>
        <v>40</v>
      </c>
      <c r="M8" s="496">
        <f t="shared" ref="M8:M35" si="3">SUM(K8:L8)</f>
        <v>47</v>
      </c>
      <c r="N8" s="513">
        <v>2</v>
      </c>
      <c r="O8" s="512">
        <v>6</v>
      </c>
      <c r="P8" s="489">
        <f t="shared" ref="P8:P35" si="4">SUM(N8:O8)</f>
        <v>8</v>
      </c>
      <c r="Q8" s="498">
        <f t="shared" ref="Q8:Q35" si="5">SUM(P8/D8)</f>
        <v>0.1702127659574468</v>
      </c>
      <c r="R8" s="505">
        <v>0</v>
      </c>
      <c r="S8" s="506">
        <v>0</v>
      </c>
      <c r="T8" s="501">
        <f t="shared" ref="T8:T35" si="6">SUM(R8:S8)</f>
        <v>0</v>
      </c>
      <c r="U8" s="505">
        <v>0</v>
      </c>
      <c r="V8" s="507">
        <v>0</v>
      </c>
      <c r="W8" s="507">
        <v>0</v>
      </c>
      <c r="X8" s="496">
        <f t="shared" ref="X8:X35" si="7">SUM(U8:W8)</f>
        <v>0</v>
      </c>
      <c r="Y8" s="514">
        <v>0</v>
      </c>
      <c r="Z8" s="507">
        <v>0</v>
      </c>
      <c r="AA8" s="507">
        <v>0</v>
      </c>
      <c r="AB8" s="507">
        <v>0</v>
      </c>
      <c r="AC8" s="507">
        <v>0</v>
      </c>
      <c r="AD8" s="496">
        <f t="shared" ref="AD8:AD35" si="8">SUM(Y8:AC8)</f>
        <v>0</v>
      </c>
      <c r="AE8" s="505">
        <v>0</v>
      </c>
      <c r="AF8" s="506">
        <v>0</v>
      </c>
      <c r="AG8" s="506">
        <v>0</v>
      </c>
      <c r="AH8" s="506">
        <v>0</v>
      </c>
      <c r="AI8" s="507">
        <v>0</v>
      </c>
      <c r="AJ8" s="508">
        <f t="shared" ref="AJ8:AJ35" si="9">SUM(AE8:AI8)</f>
        <v>0</v>
      </c>
      <c r="AK8" s="509">
        <f t="shared" ref="AK8:AK35" si="10">SUM(T8/D8)</f>
        <v>0</v>
      </c>
    </row>
    <row r="9" spans="1:37" ht="20.399999999999999" thickBot="1">
      <c r="A9" s="510" t="s">
        <v>571</v>
      </c>
      <c r="B9" s="511">
        <v>10</v>
      </c>
      <c r="C9" s="512">
        <v>10</v>
      </c>
      <c r="D9" s="490">
        <f t="shared" si="0"/>
        <v>20</v>
      </c>
      <c r="E9" s="491">
        <v>0</v>
      </c>
      <c r="F9" s="492">
        <v>1</v>
      </c>
      <c r="G9" s="492">
        <v>2</v>
      </c>
      <c r="H9" s="492">
        <v>1</v>
      </c>
      <c r="I9" s="492">
        <v>8</v>
      </c>
      <c r="J9" s="493">
        <v>8</v>
      </c>
      <c r="K9" s="494">
        <f t="shared" si="1"/>
        <v>10</v>
      </c>
      <c r="L9" s="495">
        <f t="shared" si="2"/>
        <v>10</v>
      </c>
      <c r="M9" s="496">
        <f t="shared" si="3"/>
        <v>20</v>
      </c>
      <c r="N9" s="513">
        <v>4</v>
      </c>
      <c r="O9" s="512">
        <v>2</v>
      </c>
      <c r="P9" s="489">
        <f t="shared" si="4"/>
        <v>6</v>
      </c>
      <c r="Q9" s="498">
        <f t="shared" si="5"/>
        <v>0.3</v>
      </c>
      <c r="R9" s="505">
        <v>1</v>
      </c>
      <c r="S9" s="506">
        <v>0</v>
      </c>
      <c r="T9" s="501">
        <f t="shared" si="6"/>
        <v>1</v>
      </c>
      <c r="U9" s="505">
        <v>0</v>
      </c>
      <c r="V9" s="507">
        <v>0</v>
      </c>
      <c r="W9" s="507">
        <v>1</v>
      </c>
      <c r="X9" s="496">
        <f t="shared" si="7"/>
        <v>1</v>
      </c>
      <c r="Y9" s="514">
        <v>0</v>
      </c>
      <c r="Z9" s="507">
        <v>0</v>
      </c>
      <c r="AA9" s="507">
        <v>0</v>
      </c>
      <c r="AB9" s="507">
        <v>1</v>
      </c>
      <c r="AC9" s="507">
        <v>0</v>
      </c>
      <c r="AD9" s="496">
        <f t="shared" si="8"/>
        <v>1</v>
      </c>
      <c r="AE9" s="505">
        <v>0</v>
      </c>
      <c r="AF9" s="506">
        <v>0</v>
      </c>
      <c r="AG9" s="506">
        <v>0</v>
      </c>
      <c r="AH9" s="506">
        <v>1</v>
      </c>
      <c r="AI9" s="507">
        <v>0</v>
      </c>
      <c r="AJ9" s="508">
        <f t="shared" si="9"/>
        <v>1</v>
      </c>
      <c r="AK9" s="509">
        <f t="shared" si="10"/>
        <v>0.05</v>
      </c>
    </row>
    <row r="10" spans="1:37" ht="20.399999999999999" thickBot="1">
      <c r="A10" s="510" t="s">
        <v>572</v>
      </c>
      <c r="B10" s="511">
        <v>3</v>
      </c>
      <c r="C10" s="512">
        <v>24</v>
      </c>
      <c r="D10" s="490">
        <f t="shared" si="0"/>
        <v>27</v>
      </c>
      <c r="E10" s="491">
        <v>0</v>
      </c>
      <c r="F10" s="492">
        <v>5</v>
      </c>
      <c r="G10" s="492">
        <v>3</v>
      </c>
      <c r="H10" s="492">
        <v>13</v>
      </c>
      <c r="I10" s="492">
        <v>0</v>
      </c>
      <c r="J10" s="493">
        <v>6</v>
      </c>
      <c r="K10" s="494">
        <f t="shared" si="1"/>
        <v>3</v>
      </c>
      <c r="L10" s="495">
        <f t="shared" si="2"/>
        <v>24</v>
      </c>
      <c r="M10" s="496">
        <f t="shared" si="3"/>
        <v>27</v>
      </c>
      <c r="N10" s="513">
        <v>3</v>
      </c>
      <c r="O10" s="512">
        <v>24</v>
      </c>
      <c r="P10" s="489">
        <f t="shared" si="4"/>
        <v>27</v>
      </c>
      <c r="Q10" s="498">
        <f t="shared" si="5"/>
        <v>1</v>
      </c>
      <c r="R10" s="505">
        <v>0</v>
      </c>
      <c r="S10" s="506">
        <v>0</v>
      </c>
      <c r="T10" s="501">
        <f t="shared" si="6"/>
        <v>0</v>
      </c>
      <c r="U10" s="505">
        <v>0</v>
      </c>
      <c r="V10" s="507">
        <v>0</v>
      </c>
      <c r="W10" s="507">
        <v>0</v>
      </c>
      <c r="X10" s="496">
        <f t="shared" si="7"/>
        <v>0</v>
      </c>
      <c r="Y10" s="514">
        <v>0</v>
      </c>
      <c r="Z10" s="507">
        <v>0</v>
      </c>
      <c r="AA10" s="507">
        <v>0</v>
      </c>
      <c r="AB10" s="507">
        <v>0</v>
      </c>
      <c r="AC10" s="507">
        <v>0</v>
      </c>
      <c r="AD10" s="496">
        <f t="shared" si="8"/>
        <v>0</v>
      </c>
      <c r="AE10" s="505">
        <v>0</v>
      </c>
      <c r="AF10" s="506">
        <v>0</v>
      </c>
      <c r="AG10" s="506">
        <v>0</v>
      </c>
      <c r="AH10" s="506">
        <v>0</v>
      </c>
      <c r="AI10" s="507">
        <v>0</v>
      </c>
      <c r="AJ10" s="508">
        <f t="shared" si="9"/>
        <v>0</v>
      </c>
      <c r="AK10" s="509">
        <f t="shared" si="10"/>
        <v>0</v>
      </c>
    </row>
    <row r="11" spans="1:37" ht="20.399999999999999" thickBot="1">
      <c r="A11" s="510" t="s">
        <v>573</v>
      </c>
      <c r="B11" s="511">
        <v>0</v>
      </c>
      <c r="C11" s="512">
        <v>14</v>
      </c>
      <c r="D11" s="490">
        <f t="shared" si="0"/>
        <v>14</v>
      </c>
      <c r="E11" s="491">
        <v>0</v>
      </c>
      <c r="F11" s="492">
        <v>7</v>
      </c>
      <c r="G11" s="492">
        <v>0</v>
      </c>
      <c r="H11" s="492">
        <v>7</v>
      </c>
      <c r="I11" s="492">
        <v>0</v>
      </c>
      <c r="J11" s="493">
        <v>0</v>
      </c>
      <c r="K11" s="494">
        <f t="shared" si="1"/>
        <v>0</v>
      </c>
      <c r="L11" s="495">
        <f t="shared" si="2"/>
        <v>14</v>
      </c>
      <c r="M11" s="496">
        <f t="shared" si="3"/>
        <v>14</v>
      </c>
      <c r="N11" s="513">
        <v>0</v>
      </c>
      <c r="O11" s="512">
        <v>13</v>
      </c>
      <c r="P11" s="489">
        <f t="shared" si="4"/>
        <v>13</v>
      </c>
      <c r="Q11" s="498">
        <f t="shared" si="5"/>
        <v>0.9285714285714286</v>
      </c>
      <c r="R11" s="505">
        <v>0</v>
      </c>
      <c r="S11" s="506">
        <v>0</v>
      </c>
      <c r="T11" s="501">
        <f t="shared" si="6"/>
        <v>0</v>
      </c>
      <c r="U11" s="505">
        <v>0</v>
      </c>
      <c r="V11" s="507">
        <v>0</v>
      </c>
      <c r="W11" s="507">
        <v>0</v>
      </c>
      <c r="X11" s="496">
        <f t="shared" si="7"/>
        <v>0</v>
      </c>
      <c r="Y11" s="514">
        <v>0</v>
      </c>
      <c r="Z11" s="507">
        <v>0</v>
      </c>
      <c r="AA11" s="507">
        <v>0</v>
      </c>
      <c r="AB11" s="507">
        <v>0</v>
      </c>
      <c r="AC11" s="507">
        <v>0</v>
      </c>
      <c r="AD11" s="496">
        <f t="shared" si="8"/>
        <v>0</v>
      </c>
      <c r="AE11" s="505">
        <v>0</v>
      </c>
      <c r="AF11" s="506">
        <v>0</v>
      </c>
      <c r="AG11" s="506">
        <v>0</v>
      </c>
      <c r="AH11" s="506">
        <v>0</v>
      </c>
      <c r="AI11" s="507">
        <v>0</v>
      </c>
      <c r="AJ11" s="508">
        <f t="shared" si="9"/>
        <v>0</v>
      </c>
      <c r="AK11" s="509">
        <f t="shared" si="10"/>
        <v>0</v>
      </c>
    </row>
    <row r="12" spans="1:37" ht="20.399999999999999" thickBot="1">
      <c r="A12" s="510" t="s">
        <v>574</v>
      </c>
      <c r="B12" s="515">
        <v>26</v>
      </c>
      <c r="C12" s="516">
        <v>205</v>
      </c>
      <c r="D12" s="490">
        <f t="shared" si="0"/>
        <v>231</v>
      </c>
      <c r="E12" s="491">
        <v>10</v>
      </c>
      <c r="F12" s="492">
        <v>159</v>
      </c>
      <c r="G12" s="492">
        <v>8</v>
      </c>
      <c r="H12" s="492">
        <v>33</v>
      </c>
      <c r="I12" s="492">
        <v>8</v>
      </c>
      <c r="J12" s="493">
        <v>13</v>
      </c>
      <c r="K12" s="494">
        <f t="shared" si="1"/>
        <v>26</v>
      </c>
      <c r="L12" s="495">
        <f t="shared" si="2"/>
        <v>205</v>
      </c>
      <c r="M12" s="496">
        <f t="shared" si="3"/>
        <v>231</v>
      </c>
      <c r="N12" s="513">
        <v>20</v>
      </c>
      <c r="O12" s="512">
        <v>141</v>
      </c>
      <c r="P12" s="489">
        <f t="shared" si="4"/>
        <v>161</v>
      </c>
      <c r="Q12" s="498">
        <f t="shared" si="5"/>
        <v>0.69696969696969702</v>
      </c>
      <c r="R12" s="505">
        <v>0</v>
      </c>
      <c r="S12" s="506">
        <v>4</v>
      </c>
      <c r="T12" s="501">
        <f>SUM(R12:S12)</f>
        <v>4</v>
      </c>
      <c r="U12" s="505">
        <v>2</v>
      </c>
      <c r="V12" s="507">
        <v>2</v>
      </c>
      <c r="W12" s="507">
        <v>0</v>
      </c>
      <c r="X12" s="496">
        <f t="shared" si="7"/>
        <v>4</v>
      </c>
      <c r="Y12" s="514">
        <v>0</v>
      </c>
      <c r="Z12" s="507">
        <v>0</v>
      </c>
      <c r="AA12" s="507">
        <v>2</v>
      </c>
      <c r="AB12" s="507">
        <v>2</v>
      </c>
      <c r="AC12" s="507">
        <v>0</v>
      </c>
      <c r="AD12" s="496">
        <f t="shared" si="8"/>
        <v>4</v>
      </c>
      <c r="AE12" s="505">
        <v>0</v>
      </c>
      <c r="AF12" s="506">
        <v>0</v>
      </c>
      <c r="AG12" s="506">
        <v>0</v>
      </c>
      <c r="AH12" s="506">
        <v>4</v>
      </c>
      <c r="AI12" s="507">
        <v>0</v>
      </c>
      <c r="AJ12" s="508">
        <f t="shared" si="9"/>
        <v>4</v>
      </c>
      <c r="AK12" s="509">
        <f t="shared" si="10"/>
        <v>1.7316017316017316E-2</v>
      </c>
    </row>
    <row r="13" spans="1:37" ht="20.399999999999999" thickBot="1">
      <c r="A13" s="510" t="s">
        <v>575</v>
      </c>
      <c r="B13" s="511">
        <v>1</v>
      </c>
      <c r="C13" s="512">
        <v>13</v>
      </c>
      <c r="D13" s="490">
        <f t="shared" si="0"/>
        <v>14</v>
      </c>
      <c r="E13" s="491">
        <v>0</v>
      </c>
      <c r="F13" s="492">
        <v>4</v>
      </c>
      <c r="G13" s="492">
        <v>1</v>
      </c>
      <c r="H13" s="492">
        <v>6</v>
      </c>
      <c r="I13" s="492">
        <v>0</v>
      </c>
      <c r="J13" s="493">
        <v>3</v>
      </c>
      <c r="K13" s="494">
        <f t="shared" si="1"/>
        <v>1</v>
      </c>
      <c r="L13" s="495">
        <f t="shared" si="2"/>
        <v>13</v>
      </c>
      <c r="M13" s="496">
        <f t="shared" si="3"/>
        <v>14</v>
      </c>
      <c r="N13" s="513">
        <v>1</v>
      </c>
      <c r="O13" s="512">
        <v>13</v>
      </c>
      <c r="P13" s="489">
        <f t="shared" si="4"/>
        <v>14</v>
      </c>
      <c r="Q13" s="498">
        <f t="shared" si="5"/>
        <v>1</v>
      </c>
      <c r="R13" s="505">
        <v>1</v>
      </c>
      <c r="S13" s="506">
        <v>2</v>
      </c>
      <c r="T13" s="501">
        <f t="shared" si="6"/>
        <v>3</v>
      </c>
      <c r="U13" s="505">
        <v>0</v>
      </c>
      <c r="V13" s="507">
        <v>1</v>
      </c>
      <c r="W13" s="507">
        <v>2</v>
      </c>
      <c r="X13" s="496">
        <f t="shared" si="7"/>
        <v>3</v>
      </c>
      <c r="Y13" s="514">
        <v>0</v>
      </c>
      <c r="Z13" s="507">
        <v>0</v>
      </c>
      <c r="AA13" s="507">
        <v>0</v>
      </c>
      <c r="AB13" s="507">
        <v>3</v>
      </c>
      <c r="AC13" s="507">
        <v>0</v>
      </c>
      <c r="AD13" s="496">
        <f t="shared" si="8"/>
        <v>3</v>
      </c>
      <c r="AE13" s="505">
        <v>0</v>
      </c>
      <c r="AF13" s="506">
        <v>0</v>
      </c>
      <c r="AG13" s="506">
        <v>0</v>
      </c>
      <c r="AH13" s="506">
        <v>3</v>
      </c>
      <c r="AI13" s="507">
        <v>0</v>
      </c>
      <c r="AJ13" s="508">
        <f t="shared" si="9"/>
        <v>3</v>
      </c>
      <c r="AK13" s="509">
        <f t="shared" si="10"/>
        <v>0.21428571428571427</v>
      </c>
    </row>
    <row r="14" spans="1:37" ht="20.399999999999999" thickBot="1">
      <c r="A14" s="510" t="s">
        <v>576</v>
      </c>
      <c r="B14" s="511">
        <v>2</v>
      </c>
      <c r="C14" s="512">
        <v>24</v>
      </c>
      <c r="D14" s="490">
        <f t="shared" si="0"/>
        <v>26</v>
      </c>
      <c r="E14" s="491">
        <v>0</v>
      </c>
      <c r="F14" s="492">
        <v>6</v>
      </c>
      <c r="G14" s="492">
        <v>0</v>
      </c>
      <c r="H14" s="492">
        <v>10</v>
      </c>
      <c r="I14" s="492">
        <v>2</v>
      </c>
      <c r="J14" s="493">
        <v>8</v>
      </c>
      <c r="K14" s="494">
        <f t="shared" si="1"/>
        <v>2</v>
      </c>
      <c r="L14" s="495">
        <f t="shared" si="2"/>
        <v>24</v>
      </c>
      <c r="M14" s="496">
        <f t="shared" si="3"/>
        <v>26</v>
      </c>
      <c r="N14" s="517">
        <v>2</v>
      </c>
      <c r="O14" s="518">
        <v>24</v>
      </c>
      <c r="P14" s="489">
        <f t="shared" si="4"/>
        <v>26</v>
      </c>
      <c r="Q14" s="498">
        <f t="shared" si="5"/>
        <v>1</v>
      </c>
      <c r="R14" s="519">
        <v>0</v>
      </c>
      <c r="S14" s="520">
        <v>2</v>
      </c>
      <c r="T14" s="501">
        <f t="shared" si="6"/>
        <v>2</v>
      </c>
      <c r="U14" s="519">
        <v>0</v>
      </c>
      <c r="V14" s="521">
        <v>1</v>
      </c>
      <c r="W14" s="521">
        <v>1</v>
      </c>
      <c r="X14" s="496">
        <f t="shared" si="7"/>
        <v>2</v>
      </c>
      <c r="Y14" s="522">
        <v>0</v>
      </c>
      <c r="Z14" s="521">
        <v>0</v>
      </c>
      <c r="AA14" s="521">
        <v>0</v>
      </c>
      <c r="AB14" s="521">
        <v>2</v>
      </c>
      <c r="AC14" s="521">
        <v>0</v>
      </c>
      <c r="AD14" s="496">
        <f t="shared" si="8"/>
        <v>2</v>
      </c>
      <c r="AE14" s="519">
        <v>0</v>
      </c>
      <c r="AF14" s="520">
        <v>0</v>
      </c>
      <c r="AG14" s="520">
        <v>0</v>
      </c>
      <c r="AH14" s="520">
        <v>2</v>
      </c>
      <c r="AI14" s="521">
        <v>0</v>
      </c>
      <c r="AJ14" s="508">
        <f t="shared" si="9"/>
        <v>2</v>
      </c>
      <c r="AK14" s="509">
        <f t="shared" si="10"/>
        <v>7.6923076923076927E-2</v>
      </c>
    </row>
    <row r="15" spans="1:37" s="666" customFormat="1" ht="20.399999999999999" thickBot="1">
      <c r="A15" s="646" t="s">
        <v>577</v>
      </c>
      <c r="B15" s="647">
        <v>12</v>
      </c>
      <c r="C15" s="648">
        <v>33</v>
      </c>
      <c r="D15" s="649">
        <f t="shared" si="0"/>
        <v>45</v>
      </c>
      <c r="E15" s="650">
        <v>8</v>
      </c>
      <c r="F15" s="651">
        <v>11</v>
      </c>
      <c r="G15" s="651">
        <v>2</v>
      </c>
      <c r="H15" s="651">
        <v>16</v>
      </c>
      <c r="I15" s="651">
        <v>2</v>
      </c>
      <c r="J15" s="652">
        <v>6</v>
      </c>
      <c r="K15" s="653">
        <f t="shared" si="1"/>
        <v>12</v>
      </c>
      <c r="L15" s="654">
        <f t="shared" si="2"/>
        <v>33</v>
      </c>
      <c r="M15" s="655">
        <f t="shared" si="3"/>
        <v>45</v>
      </c>
      <c r="N15" s="656">
        <v>12</v>
      </c>
      <c r="O15" s="648">
        <v>33</v>
      </c>
      <c r="P15" s="657">
        <f t="shared" si="4"/>
        <v>45</v>
      </c>
      <c r="Q15" s="658">
        <f t="shared" si="5"/>
        <v>1</v>
      </c>
      <c r="R15" s="659">
        <v>13</v>
      </c>
      <c r="S15" s="660">
        <v>27</v>
      </c>
      <c r="T15" s="661">
        <f t="shared" si="6"/>
        <v>40</v>
      </c>
      <c r="U15" s="659">
        <v>17</v>
      </c>
      <c r="V15" s="662">
        <v>16</v>
      </c>
      <c r="W15" s="662">
        <v>7</v>
      </c>
      <c r="X15" s="655">
        <f t="shared" si="7"/>
        <v>40</v>
      </c>
      <c r="Y15" s="663">
        <v>10</v>
      </c>
      <c r="Z15" s="662">
        <v>5</v>
      </c>
      <c r="AA15" s="662">
        <v>9</v>
      </c>
      <c r="AB15" s="662">
        <v>16</v>
      </c>
      <c r="AC15" s="662">
        <v>0</v>
      </c>
      <c r="AD15" s="655">
        <f t="shared" si="8"/>
        <v>40</v>
      </c>
      <c r="AE15" s="659">
        <v>0</v>
      </c>
      <c r="AF15" s="660">
        <v>5</v>
      </c>
      <c r="AG15" s="660">
        <v>12</v>
      </c>
      <c r="AH15" s="660">
        <v>20</v>
      </c>
      <c r="AI15" s="662">
        <v>3</v>
      </c>
      <c r="AJ15" s="664">
        <f t="shared" si="9"/>
        <v>40</v>
      </c>
      <c r="AK15" s="665">
        <f t="shared" si="10"/>
        <v>0.88888888888888884</v>
      </c>
    </row>
    <row r="16" spans="1:37" ht="20.399999999999999" thickBot="1">
      <c r="A16" s="510" t="s">
        <v>578</v>
      </c>
      <c r="B16" s="511">
        <v>5</v>
      </c>
      <c r="C16" s="512">
        <v>18</v>
      </c>
      <c r="D16" s="490">
        <f t="shared" si="0"/>
        <v>23</v>
      </c>
      <c r="E16" s="491">
        <v>0</v>
      </c>
      <c r="F16" s="492">
        <v>3</v>
      </c>
      <c r="G16" s="492">
        <v>2</v>
      </c>
      <c r="H16" s="492">
        <v>12</v>
      </c>
      <c r="I16" s="492">
        <v>3</v>
      </c>
      <c r="J16" s="493">
        <v>3</v>
      </c>
      <c r="K16" s="494">
        <f t="shared" si="1"/>
        <v>5</v>
      </c>
      <c r="L16" s="495">
        <f t="shared" si="2"/>
        <v>18</v>
      </c>
      <c r="M16" s="496">
        <f t="shared" si="3"/>
        <v>23</v>
      </c>
      <c r="N16" s="513">
        <v>2</v>
      </c>
      <c r="O16" s="512">
        <v>9</v>
      </c>
      <c r="P16" s="489">
        <f t="shared" si="4"/>
        <v>11</v>
      </c>
      <c r="Q16" s="498">
        <f t="shared" si="5"/>
        <v>0.47826086956521741</v>
      </c>
      <c r="R16" s="505">
        <v>1</v>
      </c>
      <c r="S16" s="506">
        <v>1</v>
      </c>
      <c r="T16" s="501">
        <f t="shared" si="6"/>
        <v>2</v>
      </c>
      <c r="U16" s="505">
        <v>0</v>
      </c>
      <c r="V16" s="507">
        <v>2</v>
      </c>
      <c r="W16" s="507">
        <v>0</v>
      </c>
      <c r="X16" s="496">
        <f t="shared" si="7"/>
        <v>2</v>
      </c>
      <c r="Y16" s="514">
        <v>0</v>
      </c>
      <c r="Z16" s="507">
        <v>0</v>
      </c>
      <c r="AA16" s="507">
        <v>0</v>
      </c>
      <c r="AB16" s="507">
        <v>0</v>
      </c>
      <c r="AC16" s="507">
        <v>2</v>
      </c>
      <c r="AD16" s="496">
        <f t="shared" si="8"/>
        <v>2</v>
      </c>
      <c r="AE16" s="505">
        <v>0</v>
      </c>
      <c r="AF16" s="506">
        <v>0</v>
      </c>
      <c r="AG16" s="506">
        <v>0</v>
      </c>
      <c r="AH16" s="506">
        <v>0</v>
      </c>
      <c r="AI16" s="507">
        <v>2</v>
      </c>
      <c r="AJ16" s="508">
        <f t="shared" si="9"/>
        <v>2</v>
      </c>
      <c r="AK16" s="509">
        <f t="shared" si="10"/>
        <v>8.6956521739130432E-2</v>
      </c>
    </row>
    <row r="17" spans="1:37" ht="20.399999999999999" thickBot="1">
      <c r="A17" s="510" t="s">
        <v>579</v>
      </c>
      <c r="B17" s="511">
        <v>1</v>
      </c>
      <c r="C17" s="512">
        <v>25</v>
      </c>
      <c r="D17" s="490">
        <f t="shared" si="0"/>
        <v>26</v>
      </c>
      <c r="E17" s="491">
        <v>1</v>
      </c>
      <c r="F17" s="492">
        <v>13</v>
      </c>
      <c r="G17" s="492">
        <v>0</v>
      </c>
      <c r="H17" s="492">
        <v>9</v>
      </c>
      <c r="I17" s="492">
        <v>0</v>
      </c>
      <c r="J17" s="493">
        <v>3</v>
      </c>
      <c r="K17" s="494">
        <f t="shared" si="1"/>
        <v>1</v>
      </c>
      <c r="L17" s="495">
        <f t="shared" si="2"/>
        <v>25</v>
      </c>
      <c r="M17" s="496">
        <f t="shared" si="3"/>
        <v>26</v>
      </c>
      <c r="N17" s="513">
        <v>1</v>
      </c>
      <c r="O17" s="512">
        <v>18</v>
      </c>
      <c r="P17" s="489">
        <f t="shared" si="4"/>
        <v>19</v>
      </c>
      <c r="Q17" s="498">
        <f t="shared" si="5"/>
        <v>0.73076923076923073</v>
      </c>
      <c r="R17" s="505">
        <v>1</v>
      </c>
      <c r="S17" s="506">
        <v>25</v>
      </c>
      <c r="T17" s="501">
        <f t="shared" si="6"/>
        <v>26</v>
      </c>
      <c r="U17" s="505">
        <v>14</v>
      </c>
      <c r="V17" s="507">
        <v>9</v>
      </c>
      <c r="W17" s="507">
        <v>3</v>
      </c>
      <c r="X17" s="496">
        <f t="shared" si="7"/>
        <v>26</v>
      </c>
      <c r="Y17" s="514">
        <v>0</v>
      </c>
      <c r="Z17" s="507">
        <v>3</v>
      </c>
      <c r="AA17" s="507">
        <v>19</v>
      </c>
      <c r="AB17" s="507">
        <v>1</v>
      </c>
      <c r="AC17" s="507">
        <v>3</v>
      </c>
      <c r="AD17" s="496">
        <f t="shared" si="8"/>
        <v>26</v>
      </c>
      <c r="AE17" s="505">
        <v>0</v>
      </c>
      <c r="AF17" s="506">
        <v>8</v>
      </c>
      <c r="AG17" s="506">
        <v>14</v>
      </c>
      <c r="AH17" s="506">
        <v>3</v>
      </c>
      <c r="AI17" s="507">
        <v>1</v>
      </c>
      <c r="AJ17" s="508">
        <f t="shared" si="9"/>
        <v>26</v>
      </c>
      <c r="AK17" s="509">
        <f t="shared" si="10"/>
        <v>1</v>
      </c>
    </row>
    <row r="18" spans="1:37" ht="20.399999999999999" thickBot="1">
      <c r="A18" s="510" t="s">
        <v>580</v>
      </c>
      <c r="B18" s="511">
        <v>1</v>
      </c>
      <c r="C18" s="512">
        <v>29</v>
      </c>
      <c r="D18" s="490">
        <f t="shared" si="0"/>
        <v>30</v>
      </c>
      <c r="E18" s="491">
        <v>0</v>
      </c>
      <c r="F18" s="492">
        <v>18</v>
      </c>
      <c r="G18" s="492">
        <v>1</v>
      </c>
      <c r="H18" s="492">
        <v>9</v>
      </c>
      <c r="I18" s="492">
        <v>0</v>
      </c>
      <c r="J18" s="493">
        <v>2</v>
      </c>
      <c r="K18" s="494">
        <f t="shared" si="1"/>
        <v>1</v>
      </c>
      <c r="L18" s="495">
        <f t="shared" si="2"/>
        <v>29</v>
      </c>
      <c r="M18" s="496">
        <f t="shared" si="3"/>
        <v>30</v>
      </c>
      <c r="N18" s="513">
        <v>0</v>
      </c>
      <c r="O18" s="512">
        <v>14</v>
      </c>
      <c r="P18" s="489">
        <f t="shared" si="4"/>
        <v>14</v>
      </c>
      <c r="Q18" s="498">
        <f t="shared" si="5"/>
        <v>0.46666666666666667</v>
      </c>
      <c r="R18" s="505">
        <v>0</v>
      </c>
      <c r="S18" s="506">
        <v>2</v>
      </c>
      <c r="T18" s="501">
        <f t="shared" si="6"/>
        <v>2</v>
      </c>
      <c r="U18" s="505">
        <v>2</v>
      </c>
      <c r="V18" s="507">
        <v>0</v>
      </c>
      <c r="W18" s="507">
        <v>0</v>
      </c>
      <c r="X18" s="496">
        <f t="shared" si="7"/>
        <v>2</v>
      </c>
      <c r="Y18" s="514">
        <v>1</v>
      </c>
      <c r="Z18" s="507">
        <v>0</v>
      </c>
      <c r="AA18" s="507">
        <v>1</v>
      </c>
      <c r="AB18" s="507">
        <v>0</v>
      </c>
      <c r="AC18" s="507">
        <v>0</v>
      </c>
      <c r="AD18" s="496">
        <f t="shared" si="8"/>
        <v>2</v>
      </c>
      <c r="AE18" s="505">
        <v>0</v>
      </c>
      <c r="AF18" s="506">
        <v>0</v>
      </c>
      <c r="AG18" s="506">
        <v>0</v>
      </c>
      <c r="AH18" s="506">
        <v>1</v>
      </c>
      <c r="AI18" s="507">
        <v>1</v>
      </c>
      <c r="AJ18" s="508">
        <f t="shared" si="9"/>
        <v>2</v>
      </c>
      <c r="AK18" s="509">
        <f t="shared" si="10"/>
        <v>6.6666666666666666E-2</v>
      </c>
    </row>
    <row r="19" spans="1:37" ht="20.399999999999999" thickBot="1">
      <c r="A19" s="510" t="s">
        <v>581</v>
      </c>
      <c r="B19" s="511">
        <v>5</v>
      </c>
      <c r="C19" s="512">
        <v>39</v>
      </c>
      <c r="D19" s="490">
        <f t="shared" si="0"/>
        <v>44</v>
      </c>
      <c r="E19" s="491">
        <v>1</v>
      </c>
      <c r="F19" s="492">
        <v>25</v>
      </c>
      <c r="G19" s="492">
        <v>1</v>
      </c>
      <c r="H19" s="492">
        <v>10</v>
      </c>
      <c r="I19" s="492">
        <v>3</v>
      </c>
      <c r="J19" s="493">
        <v>4</v>
      </c>
      <c r="K19" s="494">
        <f t="shared" si="1"/>
        <v>5</v>
      </c>
      <c r="L19" s="495">
        <f t="shared" si="2"/>
        <v>39</v>
      </c>
      <c r="M19" s="496">
        <f t="shared" si="3"/>
        <v>44</v>
      </c>
      <c r="N19" s="513">
        <v>1</v>
      </c>
      <c r="O19" s="512">
        <v>28</v>
      </c>
      <c r="P19" s="489">
        <f t="shared" si="4"/>
        <v>29</v>
      </c>
      <c r="Q19" s="498">
        <f t="shared" si="5"/>
        <v>0.65909090909090906</v>
      </c>
      <c r="R19" s="505">
        <v>0</v>
      </c>
      <c r="S19" s="506">
        <v>0</v>
      </c>
      <c r="T19" s="501">
        <f t="shared" si="6"/>
        <v>0</v>
      </c>
      <c r="U19" s="505">
        <v>0</v>
      </c>
      <c r="V19" s="507">
        <v>0</v>
      </c>
      <c r="W19" s="507">
        <v>0</v>
      </c>
      <c r="X19" s="496">
        <f t="shared" si="7"/>
        <v>0</v>
      </c>
      <c r="Y19" s="514">
        <v>0</v>
      </c>
      <c r="Z19" s="507">
        <v>0</v>
      </c>
      <c r="AA19" s="507">
        <v>0</v>
      </c>
      <c r="AB19" s="507">
        <v>0</v>
      </c>
      <c r="AC19" s="507">
        <v>0</v>
      </c>
      <c r="AD19" s="496">
        <f t="shared" si="8"/>
        <v>0</v>
      </c>
      <c r="AE19" s="505">
        <v>0</v>
      </c>
      <c r="AF19" s="506">
        <v>0</v>
      </c>
      <c r="AG19" s="506">
        <v>0</v>
      </c>
      <c r="AH19" s="506">
        <v>0</v>
      </c>
      <c r="AI19" s="507">
        <v>0</v>
      </c>
      <c r="AJ19" s="508">
        <f t="shared" si="9"/>
        <v>0</v>
      </c>
      <c r="AK19" s="509">
        <f t="shared" si="10"/>
        <v>0</v>
      </c>
    </row>
    <row r="20" spans="1:37" ht="20.399999999999999" thickBot="1">
      <c r="A20" s="510" t="s">
        <v>582</v>
      </c>
      <c r="B20" s="511">
        <v>13</v>
      </c>
      <c r="C20" s="512">
        <v>17</v>
      </c>
      <c r="D20" s="490">
        <f t="shared" si="0"/>
        <v>30</v>
      </c>
      <c r="E20" s="491">
        <v>4</v>
      </c>
      <c r="F20" s="492">
        <v>5</v>
      </c>
      <c r="G20" s="492">
        <v>5</v>
      </c>
      <c r="H20" s="492">
        <v>10</v>
      </c>
      <c r="I20" s="492">
        <v>4</v>
      </c>
      <c r="J20" s="493">
        <v>2</v>
      </c>
      <c r="K20" s="494">
        <f t="shared" si="1"/>
        <v>13</v>
      </c>
      <c r="L20" s="495">
        <f t="shared" si="2"/>
        <v>17</v>
      </c>
      <c r="M20" s="496">
        <f t="shared" si="3"/>
        <v>30</v>
      </c>
      <c r="N20" s="513">
        <v>4</v>
      </c>
      <c r="O20" s="512">
        <v>5</v>
      </c>
      <c r="P20" s="489">
        <f t="shared" si="4"/>
        <v>9</v>
      </c>
      <c r="Q20" s="498">
        <f t="shared" si="5"/>
        <v>0.3</v>
      </c>
      <c r="R20" s="505">
        <v>0</v>
      </c>
      <c r="S20" s="506">
        <v>0</v>
      </c>
      <c r="T20" s="501">
        <f t="shared" si="6"/>
        <v>0</v>
      </c>
      <c r="U20" s="505">
        <v>0</v>
      </c>
      <c r="V20" s="507">
        <v>0</v>
      </c>
      <c r="W20" s="507">
        <v>0</v>
      </c>
      <c r="X20" s="496">
        <f t="shared" si="7"/>
        <v>0</v>
      </c>
      <c r="Y20" s="514">
        <v>0</v>
      </c>
      <c r="Z20" s="507">
        <v>0</v>
      </c>
      <c r="AA20" s="507">
        <v>0</v>
      </c>
      <c r="AB20" s="507">
        <v>0</v>
      </c>
      <c r="AC20" s="507">
        <v>0</v>
      </c>
      <c r="AD20" s="496">
        <f t="shared" si="8"/>
        <v>0</v>
      </c>
      <c r="AE20" s="505">
        <v>0</v>
      </c>
      <c r="AF20" s="506">
        <v>0</v>
      </c>
      <c r="AG20" s="506">
        <v>0</v>
      </c>
      <c r="AH20" s="506">
        <v>0</v>
      </c>
      <c r="AI20" s="507">
        <v>0</v>
      </c>
      <c r="AJ20" s="508">
        <f t="shared" si="9"/>
        <v>0</v>
      </c>
      <c r="AK20" s="509">
        <f t="shared" si="10"/>
        <v>0</v>
      </c>
    </row>
    <row r="21" spans="1:37" ht="20.399999999999999" thickBot="1">
      <c r="A21" s="510" t="s">
        <v>583</v>
      </c>
      <c r="B21" s="511">
        <v>2</v>
      </c>
      <c r="C21" s="512">
        <v>16</v>
      </c>
      <c r="D21" s="490">
        <f t="shared" si="0"/>
        <v>18</v>
      </c>
      <c r="E21" s="491">
        <v>0</v>
      </c>
      <c r="F21" s="492">
        <v>6</v>
      </c>
      <c r="G21" s="492">
        <v>0</v>
      </c>
      <c r="H21" s="492">
        <v>10</v>
      </c>
      <c r="I21" s="492">
        <v>2</v>
      </c>
      <c r="J21" s="493">
        <v>0</v>
      </c>
      <c r="K21" s="494">
        <f t="shared" si="1"/>
        <v>2</v>
      </c>
      <c r="L21" s="495">
        <f t="shared" si="2"/>
        <v>16</v>
      </c>
      <c r="M21" s="496">
        <f t="shared" si="3"/>
        <v>18</v>
      </c>
      <c r="N21" s="513">
        <v>0</v>
      </c>
      <c r="O21" s="512">
        <v>15</v>
      </c>
      <c r="P21" s="489">
        <f t="shared" si="4"/>
        <v>15</v>
      </c>
      <c r="Q21" s="498">
        <f t="shared" si="5"/>
        <v>0.83333333333333337</v>
      </c>
      <c r="R21" s="505">
        <v>0</v>
      </c>
      <c r="S21" s="506">
        <v>0</v>
      </c>
      <c r="T21" s="501">
        <f t="shared" si="6"/>
        <v>0</v>
      </c>
      <c r="U21" s="505">
        <v>0</v>
      </c>
      <c r="V21" s="507">
        <v>0</v>
      </c>
      <c r="W21" s="507">
        <v>0</v>
      </c>
      <c r="X21" s="496">
        <f t="shared" si="7"/>
        <v>0</v>
      </c>
      <c r="Y21" s="514">
        <v>0</v>
      </c>
      <c r="Z21" s="507">
        <v>0</v>
      </c>
      <c r="AA21" s="507">
        <v>0</v>
      </c>
      <c r="AB21" s="507">
        <v>0</v>
      </c>
      <c r="AC21" s="507">
        <v>0</v>
      </c>
      <c r="AD21" s="496">
        <f t="shared" si="8"/>
        <v>0</v>
      </c>
      <c r="AE21" s="505">
        <v>0</v>
      </c>
      <c r="AF21" s="506">
        <v>0</v>
      </c>
      <c r="AG21" s="506">
        <v>0</v>
      </c>
      <c r="AH21" s="506">
        <v>0</v>
      </c>
      <c r="AI21" s="507">
        <v>0</v>
      </c>
      <c r="AJ21" s="508">
        <f t="shared" si="9"/>
        <v>0</v>
      </c>
      <c r="AK21" s="509">
        <f t="shared" si="10"/>
        <v>0</v>
      </c>
    </row>
    <row r="22" spans="1:37" ht="20.399999999999999" thickBot="1">
      <c r="A22" s="510" t="s">
        <v>584</v>
      </c>
      <c r="B22" s="511">
        <v>1</v>
      </c>
      <c r="C22" s="512">
        <v>4</v>
      </c>
      <c r="D22" s="490">
        <f t="shared" si="0"/>
        <v>5</v>
      </c>
      <c r="E22" s="491">
        <v>0</v>
      </c>
      <c r="F22" s="492">
        <v>0</v>
      </c>
      <c r="G22" s="492">
        <v>0</v>
      </c>
      <c r="H22" s="492">
        <v>1</v>
      </c>
      <c r="I22" s="492">
        <v>1</v>
      </c>
      <c r="J22" s="493">
        <v>3</v>
      </c>
      <c r="K22" s="494">
        <f t="shared" si="1"/>
        <v>1</v>
      </c>
      <c r="L22" s="495">
        <f t="shared" si="2"/>
        <v>4</v>
      </c>
      <c r="M22" s="496">
        <f t="shared" si="3"/>
        <v>5</v>
      </c>
      <c r="N22" s="513">
        <v>0</v>
      </c>
      <c r="O22" s="512">
        <v>0</v>
      </c>
      <c r="P22" s="489">
        <f t="shared" si="4"/>
        <v>0</v>
      </c>
      <c r="Q22" s="498">
        <f t="shared" si="5"/>
        <v>0</v>
      </c>
      <c r="R22" s="505">
        <v>0</v>
      </c>
      <c r="S22" s="506">
        <v>0</v>
      </c>
      <c r="T22" s="501">
        <f t="shared" si="6"/>
        <v>0</v>
      </c>
      <c r="U22" s="505">
        <v>0</v>
      </c>
      <c r="V22" s="507">
        <v>0</v>
      </c>
      <c r="W22" s="507">
        <v>0</v>
      </c>
      <c r="X22" s="496">
        <f t="shared" si="7"/>
        <v>0</v>
      </c>
      <c r="Y22" s="514">
        <v>0</v>
      </c>
      <c r="Z22" s="507">
        <v>0</v>
      </c>
      <c r="AA22" s="507">
        <v>0</v>
      </c>
      <c r="AB22" s="507">
        <v>0</v>
      </c>
      <c r="AC22" s="507">
        <v>0</v>
      </c>
      <c r="AD22" s="496">
        <f t="shared" si="8"/>
        <v>0</v>
      </c>
      <c r="AE22" s="505">
        <v>0</v>
      </c>
      <c r="AF22" s="506">
        <v>0</v>
      </c>
      <c r="AG22" s="506">
        <v>0</v>
      </c>
      <c r="AH22" s="506">
        <v>0</v>
      </c>
      <c r="AI22" s="507">
        <v>0</v>
      </c>
      <c r="AJ22" s="508">
        <f t="shared" si="9"/>
        <v>0</v>
      </c>
      <c r="AK22" s="509">
        <f t="shared" si="10"/>
        <v>0</v>
      </c>
    </row>
    <row r="23" spans="1:37" ht="20.399999999999999" thickBot="1">
      <c r="A23" s="510" t="s">
        <v>585</v>
      </c>
      <c r="B23" s="523">
        <v>4</v>
      </c>
      <c r="C23" s="524">
        <v>27</v>
      </c>
      <c r="D23" s="490">
        <f t="shared" si="0"/>
        <v>31</v>
      </c>
      <c r="E23" s="525">
        <v>1</v>
      </c>
      <c r="F23" s="526">
        <v>10</v>
      </c>
      <c r="G23" s="526">
        <v>2</v>
      </c>
      <c r="H23" s="526">
        <v>16</v>
      </c>
      <c r="I23" s="526">
        <v>1</v>
      </c>
      <c r="J23" s="527">
        <v>1</v>
      </c>
      <c r="K23" s="494">
        <f t="shared" si="1"/>
        <v>4</v>
      </c>
      <c r="L23" s="495">
        <f t="shared" si="2"/>
        <v>27</v>
      </c>
      <c r="M23" s="496">
        <f t="shared" si="3"/>
        <v>31</v>
      </c>
      <c r="N23" s="528">
        <v>3</v>
      </c>
      <c r="O23" s="524">
        <v>25</v>
      </c>
      <c r="P23" s="489">
        <f t="shared" si="4"/>
        <v>28</v>
      </c>
      <c r="Q23" s="498">
        <f t="shared" si="5"/>
        <v>0.90322580645161288</v>
      </c>
      <c r="R23" s="519">
        <v>3</v>
      </c>
      <c r="S23" s="520">
        <v>25</v>
      </c>
      <c r="T23" s="501">
        <f t="shared" si="6"/>
        <v>28</v>
      </c>
      <c r="U23" s="519">
        <v>4</v>
      </c>
      <c r="V23" s="521">
        <v>23</v>
      </c>
      <c r="W23" s="521">
        <v>1</v>
      </c>
      <c r="X23" s="496">
        <f t="shared" si="7"/>
        <v>28</v>
      </c>
      <c r="Y23" s="522">
        <v>1</v>
      </c>
      <c r="Z23" s="521">
        <v>5</v>
      </c>
      <c r="AA23" s="521">
        <v>14</v>
      </c>
      <c r="AB23" s="521">
        <v>8</v>
      </c>
      <c r="AC23" s="521">
        <v>0</v>
      </c>
      <c r="AD23" s="496">
        <f t="shared" si="8"/>
        <v>28</v>
      </c>
      <c r="AE23" s="519">
        <v>1</v>
      </c>
      <c r="AF23" s="520">
        <v>2</v>
      </c>
      <c r="AG23" s="520">
        <v>24</v>
      </c>
      <c r="AH23" s="520">
        <v>1</v>
      </c>
      <c r="AI23" s="521">
        <v>0</v>
      </c>
      <c r="AJ23" s="508">
        <f t="shared" si="9"/>
        <v>28</v>
      </c>
      <c r="AK23" s="509">
        <f t="shared" si="10"/>
        <v>0.90322580645161288</v>
      </c>
    </row>
    <row r="24" spans="1:37" ht="20.399999999999999" thickBot="1">
      <c r="A24" s="510" t="s">
        <v>586</v>
      </c>
      <c r="B24" s="511">
        <v>2</v>
      </c>
      <c r="C24" s="512">
        <v>14</v>
      </c>
      <c r="D24" s="490">
        <f t="shared" si="0"/>
        <v>16</v>
      </c>
      <c r="E24" s="491">
        <v>0</v>
      </c>
      <c r="F24" s="492">
        <v>5</v>
      </c>
      <c r="G24" s="492">
        <v>2</v>
      </c>
      <c r="H24" s="492">
        <v>7</v>
      </c>
      <c r="I24" s="492">
        <v>0</v>
      </c>
      <c r="J24" s="493">
        <v>2</v>
      </c>
      <c r="K24" s="494">
        <f t="shared" si="1"/>
        <v>2</v>
      </c>
      <c r="L24" s="495">
        <f t="shared" si="2"/>
        <v>14</v>
      </c>
      <c r="M24" s="496">
        <f t="shared" si="3"/>
        <v>16</v>
      </c>
      <c r="N24" s="513">
        <v>1</v>
      </c>
      <c r="O24" s="512">
        <v>8</v>
      </c>
      <c r="P24" s="489">
        <f t="shared" si="4"/>
        <v>9</v>
      </c>
      <c r="Q24" s="498">
        <f t="shared" si="5"/>
        <v>0.5625</v>
      </c>
      <c r="R24" s="505">
        <v>0</v>
      </c>
      <c r="S24" s="506">
        <v>0</v>
      </c>
      <c r="T24" s="501">
        <f t="shared" si="6"/>
        <v>0</v>
      </c>
      <c r="U24" s="505">
        <v>0</v>
      </c>
      <c r="V24" s="507">
        <v>0</v>
      </c>
      <c r="W24" s="507">
        <v>0</v>
      </c>
      <c r="X24" s="496">
        <f t="shared" si="7"/>
        <v>0</v>
      </c>
      <c r="Y24" s="514">
        <v>0</v>
      </c>
      <c r="Z24" s="507">
        <v>0</v>
      </c>
      <c r="AA24" s="507">
        <v>0</v>
      </c>
      <c r="AB24" s="507">
        <v>0</v>
      </c>
      <c r="AC24" s="507">
        <v>0</v>
      </c>
      <c r="AD24" s="496">
        <f t="shared" si="8"/>
        <v>0</v>
      </c>
      <c r="AE24" s="505">
        <v>0</v>
      </c>
      <c r="AF24" s="506">
        <v>0</v>
      </c>
      <c r="AG24" s="506">
        <v>0</v>
      </c>
      <c r="AH24" s="506">
        <v>0</v>
      </c>
      <c r="AI24" s="507">
        <v>0</v>
      </c>
      <c r="AJ24" s="508">
        <f t="shared" si="9"/>
        <v>0</v>
      </c>
      <c r="AK24" s="509">
        <f t="shared" si="10"/>
        <v>0</v>
      </c>
    </row>
    <row r="25" spans="1:37" ht="20.399999999999999" thickBot="1">
      <c r="A25" s="510" t="s">
        <v>587</v>
      </c>
      <c r="B25" s="511">
        <v>0</v>
      </c>
      <c r="C25" s="512">
        <v>12</v>
      </c>
      <c r="D25" s="490">
        <f t="shared" si="0"/>
        <v>12</v>
      </c>
      <c r="E25" s="491">
        <v>0</v>
      </c>
      <c r="F25" s="492">
        <v>4</v>
      </c>
      <c r="G25" s="492">
        <v>0</v>
      </c>
      <c r="H25" s="492">
        <v>4</v>
      </c>
      <c r="I25" s="492">
        <v>0</v>
      </c>
      <c r="J25" s="493">
        <v>4</v>
      </c>
      <c r="K25" s="494">
        <f t="shared" si="1"/>
        <v>0</v>
      </c>
      <c r="L25" s="495">
        <f t="shared" si="2"/>
        <v>12</v>
      </c>
      <c r="M25" s="496">
        <f t="shared" si="3"/>
        <v>12</v>
      </c>
      <c r="N25" s="513">
        <v>0</v>
      </c>
      <c r="O25" s="512">
        <v>12</v>
      </c>
      <c r="P25" s="489">
        <f t="shared" si="4"/>
        <v>12</v>
      </c>
      <c r="Q25" s="498">
        <f t="shared" si="5"/>
        <v>1</v>
      </c>
      <c r="R25" s="505">
        <v>0</v>
      </c>
      <c r="S25" s="506">
        <v>0</v>
      </c>
      <c r="T25" s="501">
        <f t="shared" si="6"/>
        <v>0</v>
      </c>
      <c r="U25" s="505">
        <v>0</v>
      </c>
      <c r="V25" s="507">
        <v>0</v>
      </c>
      <c r="W25" s="507">
        <v>0</v>
      </c>
      <c r="X25" s="496">
        <f t="shared" si="7"/>
        <v>0</v>
      </c>
      <c r="Y25" s="514">
        <v>0</v>
      </c>
      <c r="Z25" s="507">
        <v>0</v>
      </c>
      <c r="AA25" s="507">
        <v>0</v>
      </c>
      <c r="AB25" s="507">
        <v>0</v>
      </c>
      <c r="AC25" s="507">
        <v>0</v>
      </c>
      <c r="AD25" s="496">
        <f t="shared" si="8"/>
        <v>0</v>
      </c>
      <c r="AE25" s="505">
        <v>0</v>
      </c>
      <c r="AF25" s="506">
        <v>0</v>
      </c>
      <c r="AG25" s="506">
        <v>0</v>
      </c>
      <c r="AH25" s="506">
        <v>0</v>
      </c>
      <c r="AI25" s="507">
        <v>0</v>
      </c>
      <c r="AJ25" s="508">
        <f t="shared" si="9"/>
        <v>0</v>
      </c>
      <c r="AK25" s="509">
        <f t="shared" si="10"/>
        <v>0</v>
      </c>
    </row>
    <row r="26" spans="1:37" ht="20.399999999999999" thickBot="1">
      <c r="A26" s="510" t="s">
        <v>588</v>
      </c>
      <c r="B26" s="511">
        <v>3</v>
      </c>
      <c r="C26" s="512">
        <v>5</v>
      </c>
      <c r="D26" s="490">
        <f t="shared" si="0"/>
        <v>8</v>
      </c>
      <c r="E26" s="491">
        <v>0</v>
      </c>
      <c r="F26" s="492">
        <v>4</v>
      </c>
      <c r="G26" s="492">
        <v>3</v>
      </c>
      <c r="H26" s="492">
        <v>1</v>
      </c>
      <c r="I26" s="492">
        <v>0</v>
      </c>
      <c r="J26" s="493">
        <v>0</v>
      </c>
      <c r="K26" s="494">
        <f t="shared" si="1"/>
        <v>3</v>
      </c>
      <c r="L26" s="495">
        <f t="shared" si="2"/>
        <v>5</v>
      </c>
      <c r="M26" s="496">
        <f t="shared" si="3"/>
        <v>8</v>
      </c>
      <c r="N26" s="513">
        <v>0</v>
      </c>
      <c r="O26" s="512">
        <v>4</v>
      </c>
      <c r="P26" s="489">
        <f t="shared" si="4"/>
        <v>4</v>
      </c>
      <c r="Q26" s="498">
        <f t="shared" si="5"/>
        <v>0.5</v>
      </c>
      <c r="R26" s="505">
        <v>0</v>
      </c>
      <c r="S26" s="506">
        <v>4</v>
      </c>
      <c r="T26" s="501">
        <f t="shared" si="6"/>
        <v>4</v>
      </c>
      <c r="U26" s="505">
        <v>4</v>
      </c>
      <c r="V26" s="507">
        <v>0</v>
      </c>
      <c r="W26" s="507">
        <v>0</v>
      </c>
      <c r="X26" s="496">
        <f t="shared" si="7"/>
        <v>4</v>
      </c>
      <c r="Y26" s="514">
        <v>0</v>
      </c>
      <c r="Z26" s="507">
        <v>0</v>
      </c>
      <c r="AA26" s="507">
        <v>4</v>
      </c>
      <c r="AB26" s="507">
        <v>4</v>
      </c>
      <c r="AC26" s="507">
        <v>0</v>
      </c>
      <c r="AD26" s="496">
        <f t="shared" si="8"/>
        <v>8</v>
      </c>
      <c r="AE26" s="505">
        <v>0</v>
      </c>
      <c r="AF26" s="506">
        <v>0</v>
      </c>
      <c r="AG26" s="506">
        <v>0</v>
      </c>
      <c r="AH26" s="506">
        <v>8</v>
      </c>
      <c r="AI26" s="507">
        <v>0</v>
      </c>
      <c r="AJ26" s="508">
        <f t="shared" si="9"/>
        <v>8</v>
      </c>
      <c r="AK26" s="509">
        <f t="shared" si="10"/>
        <v>0.5</v>
      </c>
    </row>
    <row r="27" spans="1:37" ht="20.399999999999999" thickBot="1">
      <c r="A27" s="510" t="s">
        <v>589</v>
      </c>
      <c r="B27" s="511">
        <v>1</v>
      </c>
      <c r="C27" s="512">
        <v>24</v>
      </c>
      <c r="D27" s="490">
        <f t="shared" si="0"/>
        <v>25</v>
      </c>
      <c r="E27" s="491">
        <v>1</v>
      </c>
      <c r="F27" s="492">
        <v>5</v>
      </c>
      <c r="G27" s="492">
        <v>0</v>
      </c>
      <c r="H27" s="492">
        <v>17</v>
      </c>
      <c r="I27" s="492">
        <v>0</v>
      </c>
      <c r="J27" s="493">
        <v>2</v>
      </c>
      <c r="K27" s="494">
        <f t="shared" si="1"/>
        <v>1</v>
      </c>
      <c r="L27" s="495">
        <f t="shared" si="2"/>
        <v>24</v>
      </c>
      <c r="M27" s="496">
        <f t="shared" si="3"/>
        <v>25</v>
      </c>
      <c r="N27" s="513">
        <v>1</v>
      </c>
      <c r="O27" s="512">
        <v>24</v>
      </c>
      <c r="P27" s="489">
        <f t="shared" si="4"/>
        <v>25</v>
      </c>
      <c r="Q27" s="498">
        <f t="shared" si="5"/>
        <v>1</v>
      </c>
      <c r="R27" s="505">
        <v>0</v>
      </c>
      <c r="S27" s="506">
        <v>0</v>
      </c>
      <c r="T27" s="501">
        <f t="shared" si="6"/>
        <v>0</v>
      </c>
      <c r="U27" s="519">
        <v>0</v>
      </c>
      <c r="V27" s="521">
        <v>0</v>
      </c>
      <c r="W27" s="521">
        <v>0</v>
      </c>
      <c r="X27" s="496">
        <f t="shared" si="7"/>
        <v>0</v>
      </c>
      <c r="Y27" s="522">
        <v>0</v>
      </c>
      <c r="Z27" s="521">
        <v>0</v>
      </c>
      <c r="AA27" s="521">
        <v>0</v>
      </c>
      <c r="AB27" s="521">
        <v>0</v>
      </c>
      <c r="AC27" s="521">
        <v>0</v>
      </c>
      <c r="AD27" s="496">
        <f t="shared" si="8"/>
        <v>0</v>
      </c>
      <c r="AE27" s="505">
        <v>0</v>
      </c>
      <c r="AF27" s="506">
        <v>0</v>
      </c>
      <c r="AG27" s="506">
        <v>0</v>
      </c>
      <c r="AH27" s="506">
        <v>0</v>
      </c>
      <c r="AI27" s="507">
        <v>0</v>
      </c>
      <c r="AJ27" s="508">
        <f t="shared" si="9"/>
        <v>0</v>
      </c>
      <c r="AK27" s="509">
        <f t="shared" si="10"/>
        <v>0</v>
      </c>
    </row>
    <row r="28" spans="1:37" ht="20.399999999999999" thickBot="1">
      <c r="A28" s="529" t="s">
        <v>590</v>
      </c>
      <c r="B28" s="511">
        <v>3</v>
      </c>
      <c r="C28" s="512">
        <v>11</v>
      </c>
      <c r="D28" s="490">
        <f t="shared" si="0"/>
        <v>14</v>
      </c>
      <c r="E28" s="491">
        <v>0</v>
      </c>
      <c r="F28" s="492">
        <v>0</v>
      </c>
      <c r="G28" s="492">
        <v>3</v>
      </c>
      <c r="H28" s="492">
        <v>11</v>
      </c>
      <c r="I28" s="492">
        <v>0</v>
      </c>
      <c r="J28" s="493">
        <v>0</v>
      </c>
      <c r="K28" s="494">
        <f t="shared" si="1"/>
        <v>3</v>
      </c>
      <c r="L28" s="495">
        <f t="shared" si="2"/>
        <v>11</v>
      </c>
      <c r="M28" s="496">
        <f t="shared" si="3"/>
        <v>14</v>
      </c>
      <c r="N28" s="513">
        <v>0</v>
      </c>
      <c r="O28" s="512">
        <v>0</v>
      </c>
      <c r="P28" s="489">
        <f t="shared" si="4"/>
        <v>0</v>
      </c>
      <c r="Q28" s="498">
        <f t="shared" si="5"/>
        <v>0</v>
      </c>
      <c r="R28" s="499">
        <v>0</v>
      </c>
      <c r="S28" s="500">
        <v>0</v>
      </c>
      <c r="T28" s="501">
        <f t="shared" si="6"/>
        <v>0</v>
      </c>
      <c r="U28" s="519">
        <v>0</v>
      </c>
      <c r="V28" s="521">
        <v>0</v>
      </c>
      <c r="W28" s="521">
        <v>0</v>
      </c>
      <c r="X28" s="496">
        <f t="shared" si="7"/>
        <v>0</v>
      </c>
      <c r="Y28" s="522">
        <v>0</v>
      </c>
      <c r="Z28" s="521">
        <v>0</v>
      </c>
      <c r="AA28" s="521">
        <v>0</v>
      </c>
      <c r="AB28" s="521">
        <v>0</v>
      </c>
      <c r="AC28" s="521">
        <v>0</v>
      </c>
      <c r="AD28" s="496">
        <f t="shared" si="8"/>
        <v>0</v>
      </c>
      <c r="AE28" s="505">
        <v>0</v>
      </c>
      <c r="AF28" s="506">
        <v>0</v>
      </c>
      <c r="AG28" s="506">
        <v>0</v>
      </c>
      <c r="AH28" s="506">
        <v>0</v>
      </c>
      <c r="AI28" s="507">
        <v>0</v>
      </c>
      <c r="AJ28" s="508">
        <f t="shared" si="9"/>
        <v>0</v>
      </c>
      <c r="AK28" s="509">
        <f t="shared" si="10"/>
        <v>0</v>
      </c>
    </row>
    <row r="29" spans="1:37" ht="20.399999999999999" thickBot="1">
      <c r="A29" s="529" t="s">
        <v>591</v>
      </c>
      <c r="B29" s="511">
        <v>12</v>
      </c>
      <c r="C29" s="512">
        <v>62</v>
      </c>
      <c r="D29" s="490">
        <f t="shared" si="0"/>
        <v>74</v>
      </c>
      <c r="E29" s="491">
        <v>5</v>
      </c>
      <c r="F29" s="492">
        <v>29</v>
      </c>
      <c r="G29" s="492">
        <v>2</v>
      </c>
      <c r="H29" s="492">
        <v>32</v>
      </c>
      <c r="I29" s="492">
        <v>5</v>
      </c>
      <c r="J29" s="493">
        <v>1</v>
      </c>
      <c r="K29" s="494">
        <f t="shared" si="1"/>
        <v>12</v>
      </c>
      <c r="L29" s="495">
        <f t="shared" si="2"/>
        <v>62</v>
      </c>
      <c r="M29" s="496">
        <f t="shared" si="3"/>
        <v>74</v>
      </c>
      <c r="N29" s="511">
        <v>12</v>
      </c>
      <c r="O29" s="512">
        <v>32</v>
      </c>
      <c r="P29" s="489">
        <f t="shared" si="4"/>
        <v>44</v>
      </c>
      <c r="Q29" s="498">
        <f t="shared" si="5"/>
        <v>0.59459459459459463</v>
      </c>
      <c r="R29" s="499">
        <v>0</v>
      </c>
      <c r="S29" s="500">
        <v>2</v>
      </c>
      <c r="T29" s="501">
        <f t="shared" si="6"/>
        <v>2</v>
      </c>
      <c r="U29" s="519">
        <v>0</v>
      </c>
      <c r="V29" s="521">
        <v>2</v>
      </c>
      <c r="W29" s="521">
        <v>0</v>
      </c>
      <c r="X29" s="496">
        <f t="shared" si="7"/>
        <v>2</v>
      </c>
      <c r="Y29" s="522">
        <v>0</v>
      </c>
      <c r="Z29" s="521">
        <v>0</v>
      </c>
      <c r="AA29" s="521">
        <v>0</v>
      </c>
      <c r="AB29" s="521">
        <v>2</v>
      </c>
      <c r="AC29" s="521">
        <v>0</v>
      </c>
      <c r="AD29" s="496">
        <f t="shared" si="8"/>
        <v>2</v>
      </c>
      <c r="AE29" s="505">
        <v>0</v>
      </c>
      <c r="AF29" s="506">
        <v>0</v>
      </c>
      <c r="AG29" s="506">
        <v>0</v>
      </c>
      <c r="AH29" s="506">
        <v>1</v>
      </c>
      <c r="AI29" s="507">
        <v>1</v>
      </c>
      <c r="AJ29" s="508">
        <f t="shared" si="9"/>
        <v>2</v>
      </c>
      <c r="AK29" s="509">
        <f t="shared" si="10"/>
        <v>2.7027027027027029E-2</v>
      </c>
    </row>
    <row r="30" spans="1:37" ht="20.399999999999999" thickBot="1">
      <c r="A30" s="530" t="s">
        <v>592</v>
      </c>
      <c r="B30" s="511">
        <v>0</v>
      </c>
      <c r="C30" s="512">
        <v>2</v>
      </c>
      <c r="D30" s="490">
        <f t="shared" si="0"/>
        <v>2</v>
      </c>
      <c r="E30" s="491">
        <v>0</v>
      </c>
      <c r="F30" s="492">
        <v>1</v>
      </c>
      <c r="G30" s="492">
        <v>0</v>
      </c>
      <c r="H30" s="492">
        <v>1</v>
      </c>
      <c r="I30" s="492">
        <v>0</v>
      </c>
      <c r="J30" s="493">
        <v>0</v>
      </c>
      <c r="K30" s="494">
        <f t="shared" si="1"/>
        <v>0</v>
      </c>
      <c r="L30" s="495">
        <f t="shared" si="2"/>
        <v>2</v>
      </c>
      <c r="M30" s="496">
        <f t="shared" si="3"/>
        <v>2</v>
      </c>
      <c r="N30" s="511">
        <v>0</v>
      </c>
      <c r="O30" s="512">
        <v>0</v>
      </c>
      <c r="P30" s="489">
        <f t="shared" si="4"/>
        <v>0</v>
      </c>
      <c r="Q30" s="498">
        <f t="shared" si="5"/>
        <v>0</v>
      </c>
      <c r="R30" s="505">
        <v>0</v>
      </c>
      <c r="S30" s="506">
        <v>2</v>
      </c>
      <c r="T30" s="501">
        <f t="shared" si="6"/>
        <v>2</v>
      </c>
      <c r="U30" s="519">
        <v>0</v>
      </c>
      <c r="V30" s="521">
        <v>0</v>
      </c>
      <c r="W30" s="521">
        <v>0</v>
      </c>
      <c r="X30" s="496">
        <f t="shared" si="7"/>
        <v>0</v>
      </c>
      <c r="Y30" s="522">
        <v>0</v>
      </c>
      <c r="Z30" s="521">
        <v>0</v>
      </c>
      <c r="AA30" s="521">
        <v>0</v>
      </c>
      <c r="AB30" s="521">
        <v>0</v>
      </c>
      <c r="AC30" s="521">
        <v>0</v>
      </c>
      <c r="AD30" s="496">
        <f t="shared" si="8"/>
        <v>0</v>
      </c>
      <c r="AE30" s="505">
        <v>0</v>
      </c>
      <c r="AF30" s="506">
        <v>0</v>
      </c>
      <c r="AG30" s="506">
        <v>2</v>
      </c>
      <c r="AH30" s="506">
        <v>0</v>
      </c>
      <c r="AI30" s="507">
        <v>0</v>
      </c>
      <c r="AJ30" s="508">
        <f t="shared" si="9"/>
        <v>2</v>
      </c>
      <c r="AK30" s="509">
        <f t="shared" si="10"/>
        <v>1</v>
      </c>
    </row>
    <row r="31" spans="1:37" ht="20.399999999999999" thickBot="1">
      <c r="A31" s="510" t="s">
        <v>593</v>
      </c>
      <c r="B31" s="511">
        <v>0</v>
      </c>
      <c r="C31" s="512">
        <v>2</v>
      </c>
      <c r="D31" s="490">
        <f t="shared" si="0"/>
        <v>2</v>
      </c>
      <c r="E31" s="491">
        <v>0</v>
      </c>
      <c r="F31" s="492">
        <v>1</v>
      </c>
      <c r="G31" s="492">
        <v>0</v>
      </c>
      <c r="H31" s="492">
        <v>1</v>
      </c>
      <c r="I31" s="492">
        <v>0</v>
      </c>
      <c r="J31" s="493">
        <v>0</v>
      </c>
      <c r="K31" s="494">
        <f t="shared" si="1"/>
        <v>0</v>
      </c>
      <c r="L31" s="495">
        <f t="shared" si="2"/>
        <v>2</v>
      </c>
      <c r="M31" s="496">
        <f t="shared" si="3"/>
        <v>2</v>
      </c>
      <c r="N31" s="511">
        <v>0</v>
      </c>
      <c r="O31" s="512">
        <v>0</v>
      </c>
      <c r="P31" s="489">
        <f t="shared" si="4"/>
        <v>0</v>
      </c>
      <c r="Q31" s="498">
        <f t="shared" si="5"/>
        <v>0</v>
      </c>
      <c r="R31" s="499">
        <v>0</v>
      </c>
      <c r="S31" s="500">
        <v>0</v>
      </c>
      <c r="T31" s="501">
        <f t="shared" si="6"/>
        <v>0</v>
      </c>
      <c r="U31" s="519">
        <v>0</v>
      </c>
      <c r="V31" s="521">
        <v>0</v>
      </c>
      <c r="W31" s="521">
        <v>0</v>
      </c>
      <c r="X31" s="496">
        <f t="shared" si="7"/>
        <v>0</v>
      </c>
      <c r="Y31" s="522">
        <v>0</v>
      </c>
      <c r="Z31" s="521">
        <v>0</v>
      </c>
      <c r="AA31" s="521">
        <v>0</v>
      </c>
      <c r="AB31" s="521">
        <v>0</v>
      </c>
      <c r="AC31" s="521">
        <v>0</v>
      </c>
      <c r="AD31" s="496">
        <f t="shared" si="8"/>
        <v>0</v>
      </c>
      <c r="AE31" s="505">
        <v>0</v>
      </c>
      <c r="AF31" s="506">
        <v>0</v>
      </c>
      <c r="AG31" s="506">
        <v>0</v>
      </c>
      <c r="AH31" s="506">
        <v>0</v>
      </c>
      <c r="AI31" s="507">
        <v>0</v>
      </c>
      <c r="AJ31" s="508">
        <f t="shared" si="9"/>
        <v>0</v>
      </c>
      <c r="AK31" s="509">
        <f t="shared" si="10"/>
        <v>0</v>
      </c>
    </row>
    <row r="32" spans="1:37" ht="20.399999999999999" thickBot="1">
      <c r="A32" s="510" t="s">
        <v>594</v>
      </c>
      <c r="B32" s="523">
        <v>2</v>
      </c>
      <c r="C32" s="524">
        <v>5</v>
      </c>
      <c r="D32" s="490">
        <f t="shared" si="0"/>
        <v>7</v>
      </c>
      <c r="E32" s="491">
        <v>0</v>
      </c>
      <c r="F32" s="492">
        <v>3</v>
      </c>
      <c r="G32" s="492">
        <v>1</v>
      </c>
      <c r="H32" s="492">
        <v>1</v>
      </c>
      <c r="I32" s="492">
        <v>1</v>
      </c>
      <c r="J32" s="493">
        <v>1</v>
      </c>
      <c r="K32" s="494">
        <f t="shared" si="1"/>
        <v>2</v>
      </c>
      <c r="L32" s="495">
        <f t="shared" si="2"/>
        <v>5</v>
      </c>
      <c r="M32" s="496">
        <f t="shared" si="3"/>
        <v>7</v>
      </c>
      <c r="N32" s="511">
        <v>1</v>
      </c>
      <c r="O32" s="512">
        <v>4</v>
      </c>
      <c r="P32" s="489">
        <f t="shared" si="4"/>
        <v>5</v>
      </c>
      <c r="Q32" s="498">
        <f t="shared" si="5"/>
        <v>0.7142857142857143</v>
      </c>
      <c r="R32" s="505">
        <v>0</v>
      </c>
      <c r="S32" s="506">
        <v>0</v>
      </c>
      <c r="T32" s="501">
        <f t="shared" si="6"/>
        <v>0</v>
      </c>
      <c r="U32" s="519">
        <v>0</v>
      </c>
      <c r="V32" s="521">
        <v>0</v>
      </c>
      <c r="W32" s="521">
        <v>0</v>
      </c>
      <c r="X32" s="496">
        <f t="shared" si="7"/>
        <v>0</v>
      </c>
      <c r="Y32" s="522">
        <v>0</v>
      </c>
      <c r="Z32" s="521">
        <v>0</v>
      </c>
      <c r="AA32" s="521">
        <v>0</v>
      </c>
      <c r="AB32" s="521">
        <v>0</v>
      </c>
      <c r="AC32" s="521">
        <v>0</v>
      </c>
      <c r="AD32" s="496">
        <f t="shared" si="8"/>
        <v>0</v>
      </c>
      <c r="AE32" s="519">
        <v>0</v>
      </c>
      <c r="AF32" s="520">
        <v>0</v>
      </c>
      <c r="AG32" s="520">
        <v>0</v>
      </c>
      <c r="AH32" s="520">
        <v>0</v>
      </c>
      <c r="AI32" s="521">
        <v>0</v>
      </c>
      <c r="AJ32" s="508">
        <f t="shared" si="9"/>
        <v>0</v>
      </c>
      <c r="AK32" s="509">
        <f t="shared" si="10"/>
        <v>0</v>
      </c>
    </row>
    <row r="33" spans="1:37" ht="20.399999999999999" thickBot="1">
      <c r="A33" s="510" t="s">
        <v>595</v>
      </c>
      <c r="B33" s="511">
        <v>1</v>
      </c>
      <c r="C33" s="512">
        <v>16</v>
      </c>
      <c r="D33" s="490">
        <f t="shared" si="0"/>
        <v>17</v>
      </c>
      <c r="E33" s="491">
        <v>1</v>
      </c>
      <c r="F33" s="492">
        <v>16</v>
      </c>
      <c r="G33" s="492">
        <v>0</v>
      </c>
      <c r="H33" s="492">
        <v>0</v>
      </c>
      <c r="I33" s="492">
        <v>0</v>
      </c>
      <c r="J33" s="493">
        <v>0</v>
      </c>
      <c r="K33" s="494">
        <f t="shared" si="1"/>
        <v>1</v>
      </c>
      <c r="L33" s="495">
        <f t="shared" si="2"/>
        <v>16</v>
      </c>
      <c r="M33" s="496">
        <f t="shared" si="3"/>
        <v>17</v>
      </c>
      <c r="N33" s="511">
        <v>0</v>
      </c>
      <c r="O33" s="512">
        <v>2</v>
      </c>
      <c r="P33" s="489">
        <f t="shared" si="4"/>
        <v>2</v>
      </c>
      <c r="Q33" s="498">
        <f t="shared" si="5"/>
        <v>0.11764705882352941</v>
      </c>
      <c r="R33" s="519">
        <v>0</v>
      </c>
      <c r="S33" s="520">
        <v>1</v>
      </c>
      <c r="T33" s="501">
        <f t="shared" si="6"/>
        <v>1</v>
      </c>
      <c r="U33" s="519">
        <v>1</v>
      </c>
      <c r="V33" s="521">
        <v>0</v>
      </c>
      <c r="W33" s="521">
        <v>0</v>
      </c>
      <c r="X33" s="496">
        <f t="shared" si="7"/>
        <v>1</v>
      </c>
      <c r="Y33" s="522">
        <v>1</v>
      </c>
      <c r="Z33" s="521">
        <v>0</v>
      </c>
      <c r="AA33" s="521">
        <v>0</v>
      </c>
      <c r="AB33" s="521">
        <v>0</v>
      </c>
      <c r="AC33" s="521">
        <v>0</v>
      </c>
      <c r="AD33" s="496">
        <f t="shared" si="8"/>
        <v>1</v>
      </c>
      <c r="AE33" s="505">
        <v>0</v>
      </c>
      <c r="AF33" s="506">
        <v>0</v>
      </c>
      <c r="AG33" s="506">
        <v>0</v>
      </c>
      <c r="AH33" s="506">
        <v>0</v>
      </c>
      <c r="AI33" s="507">
        <v>1</v>
      </c>
      <c r="AJ33" s="508">
        <f t="shared" si="9"/>
        <v>1</v>
      </c>
      <c r="AK33" s="509">
        <f t="shared" si="10"/>
        <v>5.8823529411764705E-2</v>
      </c>
    </row>
    <row r="34" spans="1:37" ht="20.399999999999999" thickBot="1">
      <c r="A34" s="510" t="s">
        <v>596</v>
      </c>
      <c r="B34" s="511">
        <v>0</v>
      </c>
      <c r="C34" s="512">
        <v>4</v>
      </c>
      <c r="D34" s="490">
        <f t="shared" si="0"/>
        <v>4</v>
      </c>
      <c r="E34" s="491">
        <v>0</v>
      </c>
      <c r="F34" s="492">
        <v>2</v>
      </c>
      <c r="G34" s="492">
        <v>0</v>
      </c>
      <c r="H34" s="492">
        <v>2</v>
      </c>
      <c r="I34" s="492">
        <v>0</v>
      </c>
      <c r="J34" s="493">
        <v>0</v>
      </c>
      <c r="K34" s="494">
        <f t="shared" si="1"/>
        <v>0</v>
      </c>
      <c r="L34" s="495">
        <f t="shared" si="2"/>
        <v>4</v>
      </c>
      <c r="M34" s="496">
        <f t="shared" si="3"/>
        <v>4</v>
      </c>
      <c r="N34" s="511">
        <v>0</v>
      </c>
      <c r="O34" s="512">
        <v>2</v>
      </c>
      <c r="P34" s="489">
        <f t="shared" si="4"/>
        <v>2</v>
      </c>
      <c r="Q34" s="498">
        <f t="shared" si="5"/>
        <v>0.5</v>
      </c>
      <c r="R34" s="499">
        <v>0</v>
      </c>
      <c r="S34" s="500">
        <v>0</v>
      </c>
      <c r="T34" s="501">
        <f t="shared" si="6"/>
        <v>0</v>
      </c>
      <c r="U34" s="519">
        <v>0</v>
      </c>
      <c r="V34" s="521">
        <v>0</v>
      </c>
      <c r="W34" s="521">
        <v>0</v>
      </c>
      <c r="X34" s="496">
        <f t="shared" si="7"/>
        <v>0</v>
      </c>
      <c r="Y34" s="522">
        <v>0</v>
      </c>
      <c r="Z34" s="521">
        <v>0</v>
      </c>
      <c r="AA34" s="521">
        <v>0</v>
      </c>
      <c r="AB34" s="521">
        <v>0</v>
      </c>
      <c r="AC34" s="521">
        <v>0</v>
      </c>
      <c r="AD34" s="496">
        <f t="shared" si="8"/>
        <v>0</v>
      </c>
      <c r="AE34" s="505">
        <v>0</v>
      </c>
      <c r="AF34" s="506">
        <v>0</v>
      </c>
      <c r="AG34" s="506">
        <v>0</v>
      </c>
      <c r="AH34" s="506">
        <v>0</v>
      </c>
      <c r="AI34" s="507">
        <v>0</v>
      </c>
      <c r="AJ34" s="508">
        <f t="shared" si="9"/>
        <v>0</v>
      </c>
      <c r="AK34" s="509">
        <f t="shared" si="10"/>
        <v>0</v>
      </c>
    </row>
    <row r="35" spans="1:37">
      <c r="A35" s="531" t="s">
        <v>597</v>
      </c>
      <c r="B35" s="532">
        <v>3</v>
      </c>
      <c r="C35" s="533">
        <v>11</v>
      </c>
      <c r="D35" s="534">
        <f t="shared" si="0"/>
        <v>14</v>
      </c>
      <c r="E35" s="535">
        <v>1</v>
      </c>
      <c r="F35" s="536">
        <v>5</v>
      </c>
      <c r="G35" s="536">
        <v>2</v>
      </c>
      <c r="H35" s="536">
        <v>5</v>
      </c>
      <c r="I35" s="536">
        <v>0</v>
      </c>
      <c r="J35" s="537">
        <v>1</v>
      </c>
      <c r="K35" s="538">
        <f t="shared" si="1"/>
        <v>3</v>
      </c>
      <c r="L35" s="539">
        <f t="shared" si="2"/>
        <v>11</v>
      </c>
      <c r="M35" s="540">
        <f t="shared" si="3"/>
        <v>14</v>
      </c>
      <c r="N35" s="532">
        <v>2</v>
      </c>
      <c r="O35" s="533">
        <v>9</v>
      </c>
      <c r="P35" s="541">
        <f t="shared" si="4"/>
        <v>11</v>
      </c>
      <c r="Q35" s="542">
        <f t="shared" si="5"/>
        <v>0.7857142857142857</v>
      </c>
      <c r="R35" s="543">
        <v>0</v>
      </c>
      <c r="S35" s="544">
        <v>3</v>
      </c>
      <c r="T35" s="545">
        <f t="shared" si="6"/>
        <v>3</v>
      </c>
      <c r="U35" s="546">
        <v>0</v>
      </c>
      <c r="V35" s="547">
        <v>3</v>
      </c>
      <c r="W35" s="547">
        <v>0</v>
      </c>
      <c r="X35" s="540">
        <f t="shared" si="7"/>
        <v>3</v>
      </c>
      <c r="Y35" s="548">
        <v>0</v>
      </c>
      <c r="Z35" s="547">
        <v>0</v>
      </c>
      <c r="AA35" s="547">
        <v>0</v>
      </c>
      <c r="AB35" s="547">
        <v>0</v>
      </c>
      <c r="AC35" s="547">
        <v>3</v>
      </c>
      <c r="AD35" s="540">
        <f t="shared" si="8"/>
        <v>3</v>
      </c>
      <c r="AE35" s="543">
        <v>0</v>
      </c>
      <c r="AF35" s="544">
        <v>0</v>
      </c>
      <c r="AG35" s="544">
        <v>0</v>
      </c>
      <c r="AH35" s="544">
        <v>2</v>
      </c>
      <c r="AI35" s="549">
        <v>1</v>
      </c>
      <c r="AJ35" s="550">
        <f t="shared" si="9"/>
        <v>3</v>
      </c>
      <c r="AK35" s="551">
        <f t="shared" si="10"/>
        <v>0.21428571428571427</v>
      </c>
    </row>
    <row r="36" spans="1:37">
      <c r="A36" s="552" t="s">
        <v>598</v>
      </c>
      <c r="B36" s="553">
        <f>SUM(B7:B35)</f>
        <v>122</v>
      </c>
      <c r="C36" s="553">
        <f t="shared" ref="C36:AJ36" si="11">SUM(C7:C35)</f>
        <v>740</v>
      </c>
      <c r="D36" s="553">
        <f t="shared" si="11"/>
        <v>862</v>
      </c>
      <c r="E36" s="553">
        <f t="shared" si="11"/>
        <v>34</v>
      </c>
      <c r="F36" s="553">
        <f t="shared" si="11"/>
        <v>377</v>
      </c>
      <c r="G36" s="553">
        <f t="shared" si="11"/>
        <v>46</v>
      </c>
      <c r="H36" s="553">
        <f t="shared" si="11"/>
        <v>282</v>
      </c>
      <c r="I36" s="553">
        <f t="shared" si="11"/>
        <v>42</v>
      </c>
      <c r="J36" s="553">
        <f t="shared" si="11"/>
        <v>81</v>
      </c>
      <c r="K36" s="553">
        <f t="shared" si="11"/>
        <v>122</v>
      </c>
      <c r="L36" s="553">
        <f t="shared" si="11"/>
        <v>740</v>
      </c>
      <c r="M36" s="553">
        <f t="shared" si="11"/>
        <v>862</v>
      </c>
      <c r="N36" s="553">
        <f t="shared" si="11"/>
        <v>74</v>
      </c>
      <c r="O36" s="553">
        <f t="shared" si="11"/>
        <v>499</v>
      </c>
      <c r="P36" s="553">
        <f t="shared" si="11"/>
        <v>573</v>
      </c>
      <c r="Q36" s="554">
        <f>SUM(P36/D36)</f>
        <v>0.66473317865429238</v>
      </c>
      <c r="R36" s="553">
        <f t="shared" si="11"/>
        <v>20</v>
      </c>
      <c r="S36" s="553">
        <f t="shared" si="11"/>
        <v>100</v>
      </c>
      <c r="T36" s="553">
        <f t="shared" si="11"/>
        <v>120</v>
      </c>
      <c r="U36" s="553">
        <f t="shared" si="11"/>
        <v>44</v>
      </c>
      <c r="V36" s="553">
        <f t="shared" si="11"/>
        <v>59</v>
      </c>
      <c r="W36" s="553">
        <f t="shared" si="11"/>
        <v>15</v>
      </c>
      <c r="X36" s="553">
        <f t="shared" si="11"/>
        <v>118</v>
      </c>
      <c r="Y36" s="553">
        <f t="shared" si="11"/>
        <v>13</v>
      </c>
      <c r="Z36" s="553">
        <f t="shared" si="11"/>
        <v>13</v>
      </c>
      <c r="AA36" s="553">
        <f t="shared" si="11"/>
        <v>49</v>
      </c>
      <c r="AB36" s="553">
        <f t="shared" si="11"/>
        <v>39</v>
      </c>
      <c r="AC36" s="553">
        <f t="shared" si="11"/>
        <v>8</v>
      </c>
      <c r="AD36" s="553">
        <f t="shared" si="11"/>
        <v>122</v>
      </c>
      <c r="AE36" s="553">
        <f t="shared" si="11"/>
        <v>1</v>
      </c>
      <c r="AF36" s="553">
        <f t="shared" si="11"/>
        <v>15</v>
      </c>
      <c r="AG36" s="553">
        <f t="shared" si="11"/>
        <v>52</v>
      </c>
      <c r="AH36" s="553">
        <f t="shared" si="11"/>
        <v>46</v>
      </c>
      <c r="AI36" s="553">
        <f t="shared" si="11"/>
        <v>10</v>
      </c>
      <c r="AJ36" s="553">
        <f t="shared" si="11"/>
        <v>124</v>
      </c>
      <c r="AK36" s="554">
        <f>SUM(T36/D36)</f>
        <v>0.13921113689095127</v>
      </c>
    </row>
  </sheetData>
  <mergeCells count="50"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  <mergeCell ref="E3:F4"/>
    <mergeCell ref="G3:H4"/>
    <mergeCell ref="I3:J4"/>
    <mergeCell ref="K3:K6"/>
    <mergeCell ref="L3:L6"/>
    <mergeCell ref="M3:M6"/>
    <mergeCell ref="J5:J6"/>
    <mergeCell ref="S5:S6"/>
    <mergeCell ref="R3:T4"/>
    <mergeCell ref="U3:X4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H5:AH6"/>
    <mergeCell ref="AI5:AI6"/>
    <mergeCell ref="AJ5:AJ6"/>
    <mergeCell ref="AB5:AB6"/>
    <mergeCell ref="AC5:AC6"/>
    <mergeCell ref="AD5:AD6"/>
    <mergeCell ref="AF5:AF6"/>
    <mergeCell ref="AG5:AG6"/>
  </mergeCells>
  <phoneticPr fontId="3" type="noConversion"/>
  <pageMargins left="0.7" right="0.7" top="0.75" bottom="0.75" header="0.3" footer="0.3"/>
  <pageSetup paperSize="8" scale="5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opLeftCell="A10" zoomScale="55" zoomScaleNormal="55" workbookViewId="0">
      <selection activeCell="E44" sqref="E44"/>
    </sheetView>
  </sheetViews>
  <sheetFormatPr defaultColWidth="8.88671875" defaultRowHeight="19.8"/>
  <cols>
    <col min="1" max="1" width="11.77734375" style="915" customWidth="1"/>
    <col min="2" max="16" width="8.88671875" style="1"/>
    <col min="17" max="17" width="12.88671875" style="1" customWidth="1"/>
    <col min="18" max="36" width="8.88671875" style="1"/>
    <col min="37" max="37" width="15.21875" style="1" customWidth="1"/>
    <col min="38" max="16384" width="8.88671875" style="1"/>
  </cols>
  <sheetData>
    <row r="1" spans="1:37" ht="76.95" customHeight="1" thickBot="1">
      <c r="A1" s="1104" t="s">
        <v>732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6"/>
      <c r="T1" s="996"/>
      <c r="U1" s="996"/>
      <c r="V1" s="996"/>
      <c r="W1" s="996"/>
      <c r="X1" s="996"/>
      <c r="Y1" s="996"/>
      <c r="Z1" s="996"/>
      <c r="AA1" s="996"/>
      <c r="AB1" s="996"/>
      <c r="AC1" s="996"/>
      <c r="AD1" s="996"/>
      <c r="AE1" s="996"/>
      <c r="AF1" s="996"/>
      <c r="AG1" s="996"/>
      <c r="AH1" s="996"/>
      <c r="AI1" s="996"/>
      <c r="AJ1" s="996"/>
      <c r="AK1" s="996"/>
    </row>
    <row r="2" spans="1:37" ht="42" customHeight="1">
      <c r="A2" s="1681" t="s">
        <v>733</v>
      </c>
      <c r="B2" s="1232" t="s">
        <v>734</v>
      </c>
      <c r="C2" s="1232"/>
      <c r="D2" s="1232"/>
      <c r="E2" s="1232" t="s">
        <v>0</v>
      </c>
      <c r="F2" s="1021"/>
      <c r="G2" s="1021"/>
      <c r="H2" s="1021"/>
      <c r="I2" s="1021"/>
      <c r="J2" s="1021"/>
      <c r="K2" s="1231" t="s">
        <v>735</v>
      </c>
      <c r="L2" s="1021"/>
      <c r="M2" s="1021"/>
      <c r="N2" s="1683" t="s">
        <v>1</v>
      </c>
      <c r="O2" s="1683"/>
      <c r="P2" s="1683"/>
      <c r="Q2" s="1683"/>
      <c r="R2" s="1685" t="s">
        <v>736</v>
      </c>
      <c r="S2" s="1685"/>
      <c r="T2" s="1686"/>
      <c r="U2" s="1686"/>
      <c r="V2" s="1686"/>
      <c r="W2" s="1686"/>
      <c r="X2" s="1686"/>
      <c r="Y2" s="1686"/>
      <c r="Z2" s="1686"/>
      <c r="AA2" s="1686"/>
      <c r="AB2" s="1686"/>
      <c r="AC2" s="1686"/>
      <c r="AD2" s="1686"/>
      <c r="AE2" s="1686"/>
      <c r="AF2" s="1686"/>
      <c r="AG2" s="1686"/>
      <c r="AH2" s="1686"/>
      <c r="AI2" s="1686"/>
      <c r="AJ2" s="1686"/>
      <c r="AK2" s="1687"/>
    </row>
    <row r="3" spans="1:37">
      <c r="A3" s="1682"/>
      <c r="B3" s="1688" t="s">
        <v>3</v>
      </c>
      <c r="C3" s="1688" t="s">
        <v>4</v>
      </c>
      <c r="D3" s="1688" t="s">
        <v>5</v>
      </c>
      <c r="E3" s="1689" t="s">
        <v>737</v>
      </c>
      <c r="F3" s="1689"/>
      <c r="G3" s="1054" t="s">
        <v>738</v>
      </c>
      <c r="H3" s="1054"/>
      <c r="I3" s="1054" t="s">
        <v>739</v>
      </c>
      <c r="J3" s="1054"/>
      <c r="K3" s="1214" t="s">
        <v>3</v>
      </c>
      <c r="L3" s="1214" t="s">
        <v>4</v>
      </c>
      <c r="M3" s="1214" t="s">
        <v>5</v>
      </c>
      <c r="N3" s="1684"/>
      <c r="O3" s="1684"/>
      <c r="P3" s="1684"/>
      <c r="Q3" s="1684"/>
      <c r="R3" s="1692" t="s">
        <v>740</v>
      </c>
      <c r="S3" s="1692"/>
      <c r="T3" s="1693"/>
      <c r="U3" s="1692" t="s">
        <v>741</v>
      </c>
      <c r="V3" s="1693"/>
      <c r="W3" s="1693"/>
      <c r="X3" s="1693"/>
      <c r="Y3" s="1692" t="s">
        <v>742</v>
      </c>
      <c r="Z3" s="1693"/>
      <c r="AA3" s="1693"/>
      <c r="AB3" s="1693"/>
      <c r="AC3" s="1693"/>
      <c r="AD3" s="1694"/>
      <c r="AE3" s="1693" t="s">
        <v>743</v>
      </c>
      <c r="AF3" s="1693"/>
      <c r="AG3" s="1693"/>
      <c r="AH3" s="1693"/>
      <c r="AI3" s="1693"/>
      <c r="AJ3" s="1693"/>
      <c r="AK3" s="1242" t="s">
        <v>744</v>
      </c>
    </row>
    <row r="4" spans="1:37">
      <c r="A4" s="1682"/>
      <c r="B4" s="1688"/>
      <c r="C4" s="1688"/>
      <c r="D4" s="1688"/>
      <c r="E4" s="1690"/>
      <c r="F4" s="1690"/>
      <c r="G4" s="1054"/>
      <c r="H4" s="1054"/>
      <c r="I4" s="1690"/>
      <c r="J4" s="1690"/>
      <c r="K4" s="1690"/>
      <c r="L4" s="1690"/>
      <c r="M4" s="1690"/>
      <c r="N4" s="1684"/>
      <c r="O4" s="1684"/>
      <c r="P4" s="1684"/>
      <c r="Q4" s="1684"/>
      <c r="R4" s="1693"/>
      <c r="S4" s="1693"/>
      <c r="T4" s="1693"/>
      <c r="U4" s="1693"/>
      <c r="V4" s="1693"/>
      <c r="W4" s="1693"/>
      <c r="X4" s="1693"/>
      <c r="Y4" s="1693"/>
      <c r="Z4" s="1693"/>
      <c r="AA4" s="1693"/>
      <c r="AB4" s="1693"/>
      <c r="AC4" s="1693"/>
      <c r="AD4" s="1694"/>
      <c r="AE4" s="1693"/>
      <c r="AF4" s="1693"/>
      <c r="AG4" s="1693"/>
      <c r="AH4" s="1693"/>
      <c r="AI4" s="1693"/>
      <c r="AJ4" s="1693"/>
      <c r="AK4" s="1243"/>
    </row>
    <row r="5" spans="1:37">
      <c r="A5" s="1682"/>
      <c r="B5" s="1688"/>
      <c r="C5" s="1688"/>
      <c r="D5" s="1688"/>
      <c r="E5" s="1049" t="s">
        <v>3</v>
      </c>
      <c r="F5" s="1049" t="s">
        <v>4</v>
      </c>
      <c r="G5" s="1049" t="s">
        <v>3</v>
      </c>
      <c r="H5" s="1049" t="s">
        <v>4</v>
      </c>
      <c r="I5" s="1049" t="s">
        <v>3</v>
      </c>
      <c r="J5" s="1049" t="s">
        <v>4</v>
      </c>
      <c r="K5" s="1690"/>
      <c r="L5" s="1690"/>
      <c r="M5" s="1690"/>
      <c r="N5" s="1688" t="s">
        <v>3</v>
      </c>
      <c r="O5" s="1688" t="s">
        <v>4</v>
      </c>
      <c r="P5" s="1688" t="s">
        <v>5</v>
      </c>
      <c r="Q5" s="1688" t="s">
        <v>745</v>
      </c>
      <c r="R5" s="1691" t="s">
        <v>3</v>
      </c>
      <c r="S5" s="1691" t="s">
        <v>4</v>
      </c>
      <c r="T5" s="1214" t="s">
        <v>746</v>
      </c>
      <c r="U5" s="1691" t="s">
        <v>737</v>
      </c>
      <c r="V5" s="1691" t="s">
        <v>747</v>
      </c>
      <c r="W5" s="1691" t="s">
        <v>748</v>
      </c>
      <c r="X5" s="1214" t="s">
        <v>746</v>
      </c>
      <c r="Y5" s="1691" t="s">
        <v>749</v>
      </c>
      <c r="Z5" s="1691" t="s">
        <v>750</v>
      </c>
      <c r="AA5" s="1691" t="s">
        <v>751</v>
      </c>
      <c r="AB5" s="1691" t="s">
        <v>752</v>
      </c>
      <c r="AC5" s="1691" t="s">
        <v>753</v>
      </c>
      <c r="AD5" s="1214" t="s">
        <v>5</v>
      </c>
      <c r="AE5" s="1691" t="s">
        <v>754</v>
      </c>
      <c r="AF5" s="1691" t="s">
        <v>755</v>
      </c>
      <c r="AG5" s="1691" t="s">
        <v>756</v>
      </c>
      <c r="AH5" s="1691" t="s">
        <v>757</v>
      </c>
      <c r="AI5" s="1691" t="s">
        <v>758</v>
      </c>
      <c r="AJ5" s="1214" t="s">
        <v>746</v>
      </c>
      <c r="AK5" s="1243"/>
    </row>
    <row r="6" spans="1:37" ht="62.4" customHeight="1">
      <c r="A6" s="1682"/>
      <c r="B6" s="1688"/>
      <c r="C6" s="1688"/>
      <c r="D6" s="1688"/>
      <c r="E6" s="1049"/>
      <c r="F6" s="1049"/>
      <c r="G6" s="1049"/>
      <c r="H6" s="1049"/>
      <c r="I6" s="1049"/>
      <c r="J6" s="1049"/>
      <c r="K6" s="1690"/>
      <c r="L6" s="1690"/>
      <c r="M6" s="1690"/>
      <c r="N6" s="1688"/>
      <c r="O6" s="1688"/>
      <c r="P6" s="1688"/>
      <c r="Q6" s="1690"/>
      <c r="R6" s="1691"/>
      <c r="S6" s="1691"/>
      <c r="T6" s="1214"/>
      <c r="U6" s="1691"/>
      <c r="V6" s="1098"/>
      <c r="W6" s="1098"/>
      <c r="X6" s="1695"/>
      <c r="Y6" s="1098"/>
      <c r="Z6" s="1098"/>
      <c r="AA6" s="1098"/>
      <c r="AB6" s="1098"/>
      <c r="AC6" s="1098"/>
      <c r="AD6" s="1214"/>
      <c r="AE6" s="1098"/>
      <c r="AF6" s="1098"/>
      <c r="AG6" s="1098"/>
      <c r="AH6" s="1098"/>
      <c r="AI6" s="1098"/>
      <c r="AJ6" s="1695"/>
      <c r="AK6" s="1243"/>
    </row>
    <row r="7" spans="1:37" ht="39.6">
      <c r="A7" s="883" t="s">
        <v>759</v>
      </c>
      <c r="B7" s="855">
        <v>6</v>
      </c>
      <c r="C7" s="855">
        <v>25</v>
      </c>
      <c r="D7" s="855">
        <f>SUM(B7:C7)</f>
        <v>31</v>
      </c>
      <c r="E7" s="7">
        <v>1</v>
      </c>
      <c r="F7" s="7">
        <v>4</v>
      </c>
      <c r="G7" s="7">
        <v>4</v>
      </c>
      <c r="H7" s="7">
        <v>4</v>
      </c>
      <c r="I7" s="7">
        <v>1</v>
      </c>
      <c r="J7" s="7">
        <v>17</v>
      </c>
      <c r="K7" s="853">
        <f>SUM(E7,G7,I7)</f>
        <v>6</v>
      </c>
      <c r="L7" s="24">
        <f>SUM(F7,H7,J7)</f>
        <v>25</v>
      </c>
      <c r="M7" s="853">
        <f>SUM(K7:L7)</f>
        <v>31</v>
      </c>
      <c r="N7" s="855">
        <v>6</v>
      </c>
      <c r="O7" s="855">
        <v>23</v>
      </c>
      <c r="P7" s="855">
        <f>SUM(N7:O7)</f>
        <v>29</v>
      </c>
      <c r="Q7" s="176">
        <f>SUM(P7/D7)</f>
        <v>0.93548387096774188</v>
      </c>
      <c r="R7" s="852">
        <v>0</v>
      </c>
      <c r="S7" s="852">
        <v>1</v>
      </c>
      <c r="T7" s="853">
        <f>SUM(R7:S7)</f>
        <v>1</v>
      </c>
      <c r="U7" s="852">
        <v>1</v>
      </c>
      <c r="V7" s="852">
        <v>0</v>
      </c>
      <c r="W7" s="852">
        <v>0</v>
      </c>
      <c r="X7" s="853">
        <f>SUM(U7:W7)</f>
        <v>1</v>
      </c>
      <c r="Y7" s="852">
        <v>0</v>
      </c>
      <c r="Z7" s="852">
        <v>0</v>
      </c>
      <c r="AA7" s="852">
        <v>0</v>
      </c>
      <c r="AB7" s="852">
        <v>1</v>
      </c>
      <c r="AC7" s="852">
        <v>0</v>
      </c>
      <c r="AD7" s="853">
        <f>SUM(Y7:AC7)</f>
        <v>1</v>
      </c>
      <c r="AE7" s="852">
        <v>0</v>
      </c>
      <c r="AF7" s="852">
        <v>0</v>
      </c>
      <c r="AG7" s="852">
        <v>1</v>
      </c>
      <c r="AH7" s="852">
        <v>0</v>
      </c>
      <c r="AI7" s="852">
        <v>0</v>
      </c>
      <c r="AJ7" s="853">
        <f>SUM(AE7:AI7)</f>
        <v>1</v>
      </c>
      <c r="AK7" s="562">
        <f>SUM(T7/D7)</f>
        <v>3.2258064516129031E-2</v>
      </c>
    </row>
    <row r="8" spans="1:37">
      <c r="A8" s="883" t="s">
        <v>760</v>
      </c>
      <c r="B8" s="18">
        <v>4</v>
      </c>
      <c r="C8" s="18">
        <v>19</v>
      </c>
      <c r="D8" s="855">
        <f t="shared" ref="D8:D34" si="0">SUM(B8:C8)</f>
        <v>23</v>
      </c>
      <c r="E8" s="21">
        <v>1</v>
      </c>
      <c r="F8" s="21">
        <v>2</v>
      </c>
      <c r="G8" s="21">
        <v>2</v>
      </c>
      <c r="H8" s="21">
        <v>3</v>
      </c>
      <c r="I8" s="21">
        <v>1</v>
      </c>
      <c r="J8" s="21">
        <v>14</v>
      </c>
      <c r="K8" s="853">
        <f t="shared" ref="K8:L35" si="1">SUM(E8,G8,I8)</f>
        <v>4</v>
      </c>
      <c r="L8" s="24">
        <f t="shared" si="1"/>
        <v>19</v>
      </c>
      <c r="M8" s="853">
        <f t="shared" ref="M8:M34" si="2">SUM(K8:L8)</f>
        <v>23</v>
      </c>
      <c r="N8" s="18">
        <v>4</v>
      </c>
      <c r="O8" s="18">
        <v>17</v>
      </c>
      <c r="P8" s="855">
        <f t="shared" ref="P8:P34" si="3">SUM(N8:O8)</f>
        <v>21</v>
      </c>
      <c r="Q8" s="176">
        <f t="shared" ref="Q8:Q34" si="4">SUM(P8/D8)</f>
        <v>0.91304347826086951</v>
      </c>
      <c r="R8" s="852">
        <v>0</v>
      </c>
      <c r="S8" s="852">
        <v>0</v>
      </c>
      <c r="T8" s="853">
        <f t="shared" ref="T8:T35" si="5">SUM(R8:S8)</f>
        <v>0</v>
      </c>
      <c r="U8" s="852">
        <v>0</v>
      </c>
      <c r="V8" s="852">
        <v>0</v>
      </c>
      <c r="W8" s="852">
        <v>0</v>
      </c>
      <c r="X8" s="853">
        <f t="shared" ref="X8:X28" si="6">SUM(U8:W8)</f>
        <v>0</v>
      </c>
      <c r="Y8" s="852">
        <v>0</v>
      </c>
      <c r="Z8" s="852">
        <v>0</v>
      </c>
      <c r="AA8" s="852">
        <v>0</v>
      </c>
      <c r="AB8" s="852">
        <v>0</v>
      </c>
      <c r="AC8" s="852">
        <v>0</v>
      </c>
      <c r="AD8" s="853">
        <f t="shared" ref="AD8:AD29" si="7">SUM(Y8:AC8)</f>
        <v>0</v>
      </c>
      <c r="AE8" s="852">
        <v>0</v>
      </c>
      <c r="AF8" s="852">
        <v>0</v>
      </c>
      <c r="AG8" s="852">
        <v>0</v>
      </c>
      <c r="AH8" s="852">
        <v>0</v>
      </c>
      <c r="AI8" s="852">
        <v>0</v>
      </c>
      <c r="AJ8" s="853">
        <f t="shared" ref="AJ8:AJ28" si="8">SUM(AE8:AI8)</f>
        <v>0</v>
      </c>
      <c r="AK8" s="562">
        <f t="shared" ref="AK8:AK35" si="9">SUM(T8/D8)</f>
        <v>0</v>
      </c>
    </row>
    <row r="9" spans="1:37">
      <c r="A9" s="883" t="s">
        <v>761</v>
      </c>
      <c r="B9" s="855">
        <v>5</v>
      </c>
      <c r="C9" s="855">
        <v>20</v>
      </c>
      <c r="D9" s="855">
        <f t="shared" si="0"/>
        <v>25</v>
      </c>
      <c r="E9" s="7">
        <v>1</v>
      </c>
      <c r="F9" s="7">
        <v>4</v>
      </c>
      <c r="G9" s="7">
        <v>3</v>
      </c>
      <c r="H9" s="7">
        <v>3</v>
      </c>
      <c r="I9" s="7">
        <v>1</v>
      </c>
      <c r="J9" s="7">
        <v>13</v>
      </c>
      <c r="K9" s="853">
        <f t="shared" si="1"/>
        <v>5</v>
      </c>
      <c r="L9" s="24">
        <f t="shared" si="1"/>
        <v>20</v>
      </c>
      <c r="M9" s="853">
        <f t="shared" si="2"/>
        <v>25</v>
      </c>
      <c r="N9" s="855">
        <v>5</v>
      </c>
      <c r="O9" s="855">
        <v>18</v>
      </c>
      <c r="P9" s="855">
        <f t="shared" si="3"/>
        <v>23</v>
      </c>
      <c r="Q9" s="176">
        <f t="shared" si="4"/>
        <v>0.92</v>
      </c>
      <c r="R9" s="852">
        <v>0</v>
      </c>
      <c r="S9" s="852">
        <v>0</v>
      </c>
      <c r="T9" s="853">
        <f t="shared" si="5"/>
        <v>0</v>
      </c>
      <c r="U9" s="852">
        <v>0</v>
      </c>
      <c r="V9" s="852">
        <v>0</v>
      </c>
      <c r="W9" s="852">
        <v>0</v>
      </c>
      <c r="X9" s="853">
        <f t="shared" si="6"/>
        <v>0</v>
      </c>
      <c r="Y9" s="852">
        <v>0</v>
      </c>
      <c r="Z9" s="852">
        <v>0</v>
      </c>
      <c r="AA9" s="852">
        <v>0</v>
      </c>
      <c r="AB9" s="852">
        <v>0</v>
      </c>
      <c r="AC9" s="852">
        <v>0</v>
      </c>
      <c r="AD9" s="853">
        <f t="shared" si="7"/>
        <v>0</v>
      </c>
      <c r="AE9" s="852">
        <v>0</v>
      </c>
      <c r="AF9" s="852">
        <v>0</v>
      </c>
      <c r="AG9" s="852">
        <v>0</v>
      </c>
      <c r="AH9" s="852">
        <v>0</v>
      </c>
      <c r="AI9" s="852">
        <v>0</v>
      </c>
      <c r="AJ9" s="853">
        <f t="shared" si="8"/>
        <v>0</v>
      </c>
      <c r="AK9" s="562">
        <f t="shared" si="9"/>
        <v>0</v>
      </c>
    </row>
    <row r="10" spans="1:37" s="888" customFormat="1">
      <c r="A10" s="884" t="s">
        <v>762</v>
      </c>
      <c r="B10" s="885">
        <v>7</v>
      </c>
      <c r="C10" s="885">
        <v>10</v>
      </c>
      <c r="D10" s="855">
        <f t="shared" si="0"/>
        <v>17</v>
      </c>
      <c r="E10" s="886">
        <v>3</v>
      </c>
      <c r="F10" s="886">
        <v>7</v>
      </c>
      <c r="G10" s="886">
        <v>4</v>
      </c>
      <c r="H10" s="886">
        <v>2</v>
      </c>
      <c r="I10" s="886">
        <v>0</v>
      </c>
      <c r="J10" s="886">
        <v>1</v>
      </c>
      <c r="K10" s="853">
        <f t="shared" si="1"/>
        <v>7</v>
      </c>
      <c r="L10" s="24">
        <f t="shared" si="1"/>
        <v>10</v>
      </c>
      <c r="M10" s="853">
        <f t="shared" si="2"/>
        <v>17</v>
      </c>
      <c r="N10" s="885">
        <v>0</v>
      </c>
      <c r="O10" s="885">
        <v>3</v>
      </c>
      <c r="P10" s="855">
        <f t="shared" si="3"/>
        <v>3</v>
      </c>
      <c r="Q10" s="176">
        <f t="shared" si="4"/>
        <v>0.17647058823529413</v>
      </c>
      <c r="R10" s="887">
        <v>0</v>
      </c>
      <c r="S10" s="887">
        <v>0</v>
      </c>
      <c r="T10" s="853">
        <f t="shared" si="5"/>
        <v>0</v>
      </c>
      <c r="U10" s="887">
        <v>0</v>
      </c>
      <c r="V10" s="887">
        <v>0</v>
      </c>
      <c r="W10" s="887">
        <v>0</v>
      </c>
      <c r="X10" s="853">
        <f t="shared" si="6"/>
        <v>0</v>
      </c>
      <c r="Y10" s="887">
        <v>0</v>
      </c>
      <c r="Z10" s="887">
        <v>0</v>
      </c>
      <c r="AA10" s="887">
        <v>0</v>
      </c>
      <c r="AB10" s="887">
        <v>0</v>
      </c>
      <c r="AC10" s="887">
        <v>0</v>
      </c>
      <c r="AD10" s="853">
        <f t="shared" si="7"/>
        <v>0</v>
      </c>
      <c r="AE10" s="887">
        <v>0</v>
      </c>
      <c r="AF10" s="887">
        <v>0</v>
      </c>
      <c r="AG10" s="887">
        <v>0</v>
      </c>
      <c r="AH10" s="887">
        <v>0</v>
      </c>
      <c r="AI10" s="887">
        <v>0</v>
      </c>
      <c r="AJ10" s="853">
        <f t="shared" si="8"/>
        <v>0</v>
      </c>
      <c r="AK10" s="562">
        <f t="shared" si="9"/>
        <v>0</v>
      </c>
    </row>
    <row r="11" spans="1:37">
      <c r="A11" s="889" t="s">
        <v>763</v>
      </c>
      <c r="B11" s="890">
        <v>4</v>
      </c>
      <c r="C11" s="890">
        <v>26</v>
      </c>
      <c r="D11" s="855">
        <f t="shared" si="0"/>
        <v>30</v>
      </c>
      <c r="E11" s="891">
        <v>1</v>
      </c>
      <c r="F11" s="891">
        <v>11</v>
      </c>
      <c r="G11" s="891">
        <v>1</v>
      </c>
      <c r="H11" s="891">
        <v>2</v>
      </c>
      <c r="I11" s="891">
        <v>2</v>
      </c>
      <c r="J11" s="891">
        <v>13</v>
      </c>
      <c r="K11" s="853">
        <f t="shared" si="1"/>
        <v>4</v>
      </c>
      <c r="L11" s="24">
        <f t="shared" si="1"/>
        <v>26</v>
      </c>
      <c r="M11" s="853">
        <f t="shared" si="2"/>
        <v>30</v>
      </c>
      <c r="N11" s="890">
        <v>4</v>
      </c>
      <c r="O11" s="890">
        <v>24</v>
      </c>
      <c r="P11" s="855">
        <f t="shared" si="3"/>
        <v>28</v>
      </c>
      <c r="Q11" s="176">
        <f t="shared" si="4"/>
        <v>0.93333333333333335</v>
      </c>
      <c r="R11" s="586">
        <v>0</v>
      </c>
      <c r="S11" s="586">
        <v>0</v>
      </c>
      <c r="T11" s="853">
        <f t="shared" si="5"/>
        <v>0</v>
      </c>
      <c r="U11" s="586">
        <v>0</v>
      </c>
      <c r="V11" s="586">
        <v>0</v>
      </c>
      <c r="W11" s="586">
        <v>0</v>
      </c>
      <c r="X11" s="853">
        <f t="shared" si="6"/>
        <v>0</v>
      </c>
      <c r="Y11" s="586">
        <v>0</v>
      </c>
      <c r="Z11" s="586">
        <v>0</v>
      </c>
      <c r="AA11" s="586">
        <v>0</v>
      </c>
      <c r="AB11" s="586">
        <v>0</v>
      </c>
      <c r="AC11" s="586">
        <v>0</v>
      </c>
      <c r="AD11" s="853">
        <f t="shared" si="7"/>
        <v>0</v>
      </c>
      <c r="AE11" s="586">
        <v>0</v>
      </c>
      <c r="AF11" s="586">
        <v>0</v>
      </c>
      <c r="AG11" s="586">
        <v>0</v>
      </c>
      <c r="AH11" s="586">
        <v>0</v>
      </c>
      <c r="AI11" s="586">
        <v>0</v>
      </c>
      <c r="AJ11" s="853">
        <f t="shared" si="8"/>
        <v>0</v>
      </c>
      <c r="AK11" s="562">
        <f t="shared" si="9"/>
        <v>0</v>
      </c>
    </row>
    <row r="12" spans="1:37" s="888" customFormat="1">
      <c r="A12" s="892" t="s">
        <v>764</v>
      </c>
      <c r="B12" s="18">
        <v>8</v>
      </c>
      <c r="C12" s="18">
        <v>9</v>
      </c>
      <c r="D12" s="855">
        <f t="shared" si="0"/>
        <v>17</v>
      </c>
      <c r="E12" s="21">
        <v>0</v>
      </c>
      <c r="F12" s="21">
        <v>0</v>
      </c>
      <c r="G12" s="21">
        <v>1</v>
      </c>
      <c r="H12" s="21">
        <v>3</v>
      </c>
      <c r="I12" s="21">
        <v>7</v>
      </c>
      <c r="J12" s="21">
        <v>6</v>
      </c>
      <c r="K12" s="853">
        <f t="shared" si="1"/>
        <v>8</v>
      </c>
      <c r="L12" s="24">
        <f t="shared" si="1"/>
        <v>9</v>
      </c>
      <c r="M12" s="853">
        <f t="shared" si="2"/>
        <v>17</v>
      </c>
      <c r="N12" s="18">
        <v>3</v>
      </c>
      <c r="O12" s="18">
        <v>7</v>
      </c>
      <c r="P12" s="855">
        <f t="shared" si="3"/>
        <v>10</v>
      </c>
      <c r="Q12" s="176">
        <f t="shared" si="4"/>
        <v>0.58823529411764708</v>
      </c>
      <c r="R12" s="56">
        <v>0</v>
      </c>
      <c r="S12" s="56">
        <v>1</v>
      </c>
      <c r="T12" s="853">
        <f t="shared" si="5"/>
        <v>1</v>
      </c>
      <c r="U12" s="56">
        <v>0</v>
      </c>
      <c r="V12" s="56">
        <v>1</v>
      </c>
      <c r="W12" s="56">
        <v>0</v>
      </c>
      <c r="X12" s="853">
        <f t="shared" si="6"/>
        <v>1</v>
      </c>
      <c r="Y12" s="56">
        <v>0</v>
      </c>
      <c r="Z12" s="56">
        <v>0</v>
      </c>
      <c r="AA12" s="56">
        <v>1</v>
      </c>
      <c r="AB12" s="56">
        <v>0</v>
      </c>
      <c r="AC12" s="56">
        <v>0</v>
      </c>
      <c r="AD12" s="853">
        <f t="shared" si="7"/>
        <v>1</v>
      </c>
      <c r="AE12" s="56">
        <v>0</v>
      </c>
      <c r="AF12" s="56">
        <v>0</v>
      </c>
      <c r="AG12" s="56">
        <v>1</v>
      </c>
      <c r="AH12" s="56">
        <v>0</v>
      </c>
      <c r="AI12" s="56">
        <v>0</v>
      </c>
      <c r="AJ12" s="853">
        <f t="shared" si="8"/>
        <v>1</v>
      </c>
      <c r="AK12" s="562">
        <f t="shared" si="9"/>
        <v>5.8823529411764705E-2</v>
      </c>
    </row>
    <row r="13" spans="1:37" s="888" customFormat="1">
      <c r="A13" s="892" t="s">
        <v>765</v>
      </c>
      <c r="B13" s="18">
        <v>20</v>
      </c>
      <c r="C13" s="18">
        <v>37</v>
      </c>
      <c r="D13" s="855">
        <f t="shared" si="0"/>
        <v>57</v>
      </c>
      <c r="E13" s="21">
        <v>20</v>
      </c>
      <c r="F13" s="21">
        <v>31</v>
      </c>
      <c r="G13" s="21">
        <v>0</v>
      </c>
      <c r="H13" s="21">
        <v>4</v>
      </c>
      <c r="I13" s="21">
        <v>0</v>
      </c>
      <c r="J13" s="21">
        <v>2</v>
      </c>
      <c r="K13" s="853">
        <f t="shared" si="1"/>
        <v>20</v>
      </c>
      <c r="L13" s="24">
        <f t="shared" si="1"/>
        <v>37</v>
      </c>
      <c r="M13" s="853">
        <f t="shared" si="2"/>
        <v>57</v>
      </c>
      <c r="N13" s="18">
        <v>20</v>
      </c>
      <c r="O13" s="18">
        <v>37</v>
      </c>
      <c r="P13" s="855">
        <f t="shared" si="3"/>
        <v>57</v>
      </c>
      <c r="Q13" s="176">
        <f t="shared" si="4"/>
        <v>1</v>
      </c>
      <c r="R13" s="56">
        <v>1</v>
      </c>
      <c r="S13" s="56">
        <v>1</v>
      </c>
      <c r="T13" s="853">
        <f t="shared" si="5"/>
        <v>2</v>
      </c>
      <c r="U13" s="56">
        <v>2</v>
      </c>
      <c r="V13" s="56">
        <v>0</v>
      </c>
      <c r="W13" s="56">
        <v>0</v>
      </c>
      <c r="X13" s="853">
        <f t="shared" si="6"/>
        <v>2</v>
      </c>
      <c r="Y13" s="56">
        <v>0</v>
      </c>
      <c r="Z13" s="56">
        <v>0</v>
      </c>
      <c r="AA13" s="56">
        <v>0</v>
      </c>
      <c r="AB13" s="56">
        <v>0</v>
      </c>
      <c r="AC13" s="56">
        <v>2</v>
      </c>
      <c r="AD13" s="853">
        <f t="shared" si="7"/>
        <v>2</v>
      </c>
      <c r="AE13" s="56">
        <v>0</v>
      </c>
      <c r="AF13" s="56">
        <v>0</v>
      </c>
      <c r="AG13" s="56">
        <v>0</v>
      </c>
      <c r="AH13" s="56">
        <v>2</v>
      </c>
      <c r="AI13" s="56">
        <v>0</v>
      </c>
      <c r="AJ13" s="853">
        <f t="shared" si="8"/>
        <v>2</v>
      </c>
      <c r="AK13" s="562">
        <f t="shared" si="9"/>
        <v>3.5087719298245612E-2</v>
      </c>
    </row>
    <row r="14" spans="1:37" s="888" customFormat="1">
      <c r="A14" s="892" t="s">
        <v>766</v>
      </c>
      <c r="B14" s="18">
        <v>3</v>
      </c>
      <c r="C14" s="18">
        <v>24</v>
      </c>
      <c r="D14" s="855">
        <f t="shared" si="0"/>
        <v>27</v>
      </c>
      <c r="E14" s="21">
        <v>1</v>
      </c>
      <c r="F14" s="21">
        <v>7</v>
      </c>
      <c r="G14" s="21">
        <v>0</v>
      </c>
      <c r="H14" s="21">
        <v>10</v>
      </c>
      <c r="I14" s="21">
        <v>2</v>
      </c>
      <c r="J14" s="21">
        <v>7</v>
      </c>
      <c r="K14" s="853">
        <f t="shared" si="1"/>
        <v>3</v>
      </c>
      <c r="L14" s="24">
        <f t="shared" si="1"/>
        <v>24</v>
      </c>
      <c r="M14" s="853">
        <f t="shared" si="2"/>
        <v>27</v>
      </c>
      <c r="N14" s="18">
        <v>3</v>
      </c>
      <c r="O14" s="18">
        <v>20</v>
      </c>
      <c r="P14" s="855">
        <f t="shared" si="3"/>
        <v>23</v>
      </c>
      <c r="Q14" s="176">
        <f t="shared" si="4"/>
        <v>0.85185185185185186</v>
      </c>
      <c r="R14" s="56">
        <v>0</v>
      </c>
      <c r="S14" s="56">
        <v>0</v>
      </c>
      <c r="T14" s="853">
        <f t="shared" si="5"/>
        <v>0</v>
      </c>
      <c r="U14" s="56">
        <v>0</v>
      </c>
      <c r="V14" s="56">
        <v>0</v>
      </c>
      <c r="W14" s="56">
        <v>0</v>
      </c>
      <c r="X14" s="853">
        <f t="shared" si="6"/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853">
        <f t="shared" si="7"/>
        <v>0</v>
      </c>
      <c r="AE14" s="56">
        <v>0</v>
      </c>
      <c r="AF14" s="56">
        <v>0</v>
      </c>
      <c r="AG14" s="56">
        <v>0</v>
      </c>
      <c r="AH14" s="56">
        <v>0</v>
      </c>
      <c r="AI14" s="56">
        <v>0</v>
      </c>
      <c r="AJ14" s="853">
        <f t="shared" si="8"/>
        <v>0</v>
      </c>
      <c r="AK14" s="562">
        <f t="shared" si="9"/>
        <v>0</v>
      </c>
    </row>
    <row r="15" spans="1:37">
      <c r="A15" s="889" t="s">
        <v>767</v>
      </c>
      <c r="B15" s="890">
        <v>4</v>
      </c>
      <c r="C15" s="890">
        <v>4</v>
      </c>
      <c r="D15" s="855">
        <f t="shared" si="0"/>
        <v>8</v>
      </c>
      <c r="E15" s="891">
        <v>3</v>
      </c>
      <c r="F15" s="891">
        <v>2</v>
      </c>
      <c r="G15" s="891">
        <v>1</v>
      </c>
      <c r="H15" s="891">
        <v>2</v>
      </c>
      <c r="I15" s="891">
        <v>0</v>
      </c>
      <c r="J15" s="891">
        <v>0</v>
      </c>
      <c r="K15" s="853">
        <f t="shared" si="1"/>
        <v>4</v>
      </c>
      <c r="L15" s="24">
        <f t="shared" si="1"/>
        <v>4</v>
      </c>
      <c r="M15" s="853">
        <f t="shared" si="2"/>
        <v>8</v>
      </c>
      <c r="N15" s="890">
        <v>0</v>
      </c>
      <c r="O15" s="890">
        <v>2</v>
      </c>
      <c r="P15" s="855">
        <f t="shared" si="3"/>
        <v>2</v>
      </c>
      <c r="Q15" s="176">
        <f t="shared" si="4"/>
        <v>0.25</v>
      </c>
      <c r="R15" s="586">
        <v>0</v>
      </c>
      <c r="S15" s="586">
        <v>0</v>
      </c>
      <c r="T15" s="853">
        <f t="shared" si="5"/>
        <v>0</v>
      </c>
      <c r="U15" s="586">
        <v>0</v>
      </c>
      <c r="V15" s="586">
        <v>0</v>
      </c>
      <c r="W15" s="586">
        <v>0</v>
      </c>
      <c r="X15" s="853">
        <f t="shared" si="6"/>
        <v>0</v>
      </c>
      <c r="Y15" s="586">
        <v>0</v>
      </c>
      <c r="Z15" s="586">
        <v>0</v>
      </c>
      <c r="AA15" s="586">
        <v>0</v>
      </c>
      <c r="AB15" s="586">
        <v>0</v>
      </c>
      <c r="AC15" s="586">
        <v>0</v>
      </c>
      <c r="AD15" s="853">
        <f t="shared" si="7"/>
        <v>0</v>
      </c>
      <c r="AE15" s="586">
        <v>0</v>
      </c>
      <c r="AF15" s="586">
        <v>0</v>
      </c>
      <c r="AG15" s="586">
        <v>0</v>
      </c>
      <c r="AH15" s="586">
        <v>0</v>
      </c>
      <c r="AI15" s="586">
        <v>0</v>
      </c>
      <c r="AJ15" s="853">
        <f t="shared" si="8"/>
        <v>0</v>
      </c>
      <c r="AK15" s="562">
        <f t="shared" si="9"/>
        <v>0</v>
      </c>
    </row>
    <row r="16" spans="1:37">
      <c r="A16" s="883" t="s">
        <v>768</v>
      </c>
      <c r="B16" s="855">
        <v>0</v>
      </c>
      <c r="C16" s="855">
        <v>10</v>
      </c>
      <c r="D16" s="855">
        <f t="shared" si="0"/>
        <v>10</v>
      </c>
      <c r="E16" s="7">
        <v>0</v>
      </c>
      <c r="F16" s="7">
        <v>2</v>
      </c>
      <c r="G16" s="7">
        <v>0</v>
      </c>
      <c r="H16" s="7">
        <v>6</v>
      </c>
      <c r="I16" s="7">
        <v>0</v>
      </c>
      <c r="J16" s="7">
        <v>2</v>
      </c>
      <c r="K16" s="853">
        <f t="shared" si="1"/>
        <v>0</v>
      </c>
      <c r="L16" s="24">
        <f t="shared" si="1"/>
        <v>10</v>
      </c>
      <c r="M16" s="853">
        <f t="shared" si="2"/>
        <v>10</v>
      </c>
      <c r="N16" s="855">
        <v>0</v>
      </c>
      <c r="O16" s="855">
        <v>10</v>
      </c>
      <c r="P16" s="855">
        <f t="shared" si="3"/>
        <v>10</v>
      </c>
      <c r="Q16" s="176">
        <f t="shared" si="4"/>
        <v>1</v>
      </c>
      <c r="R16" s="852">
        <v>0</v>
      </c>
      <c r="S16" s="852">
        <v>0</v>
      </c>
      <c r="T16" s="853">
        <f t="shared" si="5"/>
        <v>0</v>
      </c>
      <c r="U16" s="852">
        <v>0</v>
      </c>
      <c r="V16" s="852">
        <v>0</v>
      </c>
      <c r="W16" s="852">
        <v>0</v>
      </c>
      <c r="X16" s="853">
        <f t="shared" si="6"/>
        <v>0</v>
      </c>
      <c r="Y16" s="852">
        <v>0</v>
      </c>
      <c r="Z16" s="852">
        <v>0</v>
      </c>
      <c r="AA16" s="852">
        <v>0</v>
      </c>
      <c r="AB16" s="852">
        <v>0</v>
      </c>
      <c r="AC16" s="852">
        <v>0</v>
      </c>
      <c r="AD16" s="853">
        <f t="shared" si="7"/>
        <v>0</v>
      </c>
      <c r="AE16" s="852">
        <v>0</v>
      </c>
      <c r="AF16" s="852">
        <v>0</v>
      </c>
      <c r="AG16" s="852">
        <v>0</v>
      </c>
      <c r="AH16" s="852">
        <v>0</v>
      </c>
      <c r="AI16" s="852">
        <v>0</v>
      </c>
      <c r="AJ16" s="853">
        <f t="shared" si="8"/>
        <v>0</v>
      </c>
      <c r="AK16" s="562">
        <f t="shared" si="9"/>
        <v>0</v>
      </c>
    </row>
    <row r="17" spans="1:37">
      <c r="A17" s="889" t="s">
        <v>769</v>
      </c>
      <c r="B17" s="890">
        <v>1</v>
      </c>
      <c r="C17" s="890">
        <v>1</v>
      </c>
      <c r="D17" s="855">
        <f t="shared" si="0"/>
        <v>2</v>
      </c>
      <c r="E17" s="891">
        <v>0</v>
      </c>
      <c r="F17" s="891">
        <v>1</v>
      </c>
      <c r="G17" s="891">
        <v>1</v>
      </c>
      <c r="H17" s="891">
        <v>0</v>
      </c>
      <c r="I17" s="891">
        <v>0</v>
      </c>
      <c r="J17" s="891">
        <v>0</v>
      </c>
      <c r="K17" s="853">
        <f t="shared" si="1"/>
        <v>1</v>
      </c>
      <c r="L17" s="24">
        <f t="shared" si="1"/>
        <v>1</v>
      </c>
      <c r="M17" s="853">
        <f t="shared" si="2"/>
        <v>2</v>
      </c>
      <c r="N17" s="890">
        <v>0</v>
      </c>
      <c r="O17" s="890">
        <v>0</v>
      </c>
      <c r="P17" s="855">
        <f t="shared" si="3"/>
        <v>0</v>
      </c>
      <c r="Q17" s="176">
        <f t="shared" si="4"/>
        <v>0</v>
      </c>
      <c r="R17" s="586">
        <v>0</v>
      </c>
      <c r="S17" s="586">
        <v>0</v>
      </c>
      <c r="T17" s="853">
        <f t="shared" si="5"/>
        <v>0</v>
      </c>
      <c r="U17" s="586">
        <v>0</v>
      </c>
      <c r="V17" s="586">
        <v>0</v>
      </c>
      <c r="W17" s="586">
        <v>0</v>
      </c>
      <c r="X17" s="853">
        <f t="shared" si="6"/>
        <v>0</v>
      </c>
      <c r="Y17" s="586">
        <v>0</v>
      </c>
      <c r="Z17" s="586">
        <v>0</v>
      </c>
      <c r="AA17" s="586">
        <v>0</v>
      </c>
      <c r="AB17" s="586">
        <v>0</v>
      </c>
      <c r="AC17" s="586">
        <v>0</v>
      </c>
      <c r="AD17" s="853">
        <f t="shared" si="7"/>
        <v>0</v>
      </c>
      <c r="AE17" s="586">
        <v>0</v>
      </c>
      <c r="AF17" s="586">
        <v>0</v>
      </c>
      <c r="AG17" s="586">
        <v>0</v>
      </c>
      <c r="AH17" s="586">
        <v>0</v>
      </c>
      <c r="AI17" s="586">
        <v>0</v>
      </c>
      <c r="AJ17" s="853">
        <f t="shared" si="8"/>
        <v>0</v>
      </c>
      <c r="AK17" s="562">
        <f t="shared" si="9"/>
        <v>0</v>
      </c>
    </row>
    <row r="18" spans="1:37">
      <c r="A18" s="883" t="s">
        <v>770</v>
      </c>
      <c r="B18" s="893">
        <v>12</v>
      </c>
      <c r="C18" s="893">
        <v>13</v>
      </c>
      <c r="D18" s="855">
        <f t="shared" si="0"/>
        <v>25</v>
      </c>
      <c r="E18" s="7">
        <v>5</v>
      </c>
      <c r="F18" s="7">
        <v>7</v>
      </c>
      <c r="G18" s="7">
        <v>5</v>
      </c>
      <c r="H18" s="7">
        <v>3</v>
      </c>
      <c r="I18" s="7">
        <v>2</v>
      </c>
      <c r="J18" s="7">
        <v>3</v>
      </c>
      <c r="K18" s="853">
        <f t="shared" si="1"/>
        <v>12</v>
      </c>
      <c r="L18" s="24">
        <f t="shared" si="1"/>
        <v>13</v>
      </c>
      <c r="M18" s="853">
        <f t="shared" si="2"/>
        <v>25</v>
      </c>
      <c r="N18" s="855">
        <v>8</v>
      </c>
      <c r="O18" s="855">
        <v>10</v>
      </c>
      <c r="P18" s="855">
        <f t="shared" si="3"/>
        <v>18</v>
      </c>
      <c r="Q18" s="176">
        <f t="shared" si="4"/>
        <v>0.72</v>
      </c>
      <c r="R18" s="852">
        <v>1</v>
      </c>
      <c r="S18" s="852">
        <v>1</v>
      </c>
      <c r="T18" s="853">
        <f t="shared" si="5"/>
        <v>2</v>
      </c>
      <c r="U18" s="852">
        <v>0</v>
      </c>
      <c r="V18" s="852">
        <v>1</v>
      </c>
      <c r="W18" s="852">
        <v>1</v>
      </c>
      <c r="X18" s="853">
        <f t="shared" si="6"/>
        <v>2</v>
      </c>
      <c r="Y18" s="852">
        <v>0</v>
      </c>
      <c r="Z18" s="852">
        <v>0</v>
      </c>
      <c r="AA18" s="852">
        <v>1</v>
      </c>
      <c r="AB18" s="852">
        <v>0</v>
      </c>
      <c r="AC18" s="852">
        <v>1</v>
      </c>
      <c r="AD18" s="853">
        <f t="shared" si="7"/>
        <v>2</v>
      </c>
      <c r="AE18" s="852">
        <v>1</v>
      </c>
      <c r="AF18" s="852">
        <v>0</v>
      </c>
      <c r="AG18" s="852">
        <v>1</v>
      </c>
      <c r="AH18" s="852">
        <v>0</v>
      </c>
      <c r="AI18" s="852">
        <v>0</v>
      </c>
      <c r="AJ18" s="853">
        <f t="shared" si="8"/>
        <v>2</v>
      </c>
      <c r="AK18" s="562">
        <f t="shared" si="9"/>
        <v>0.08</v>
      </c>
    </row>
    <row r="19" spans="1:37">
      <c r="A19" s="894" t="s">
        <v>771</v>
      </c>
      <c r="B19" s="855">
        <v>3</v>
      </c>
      <c r="C19" s="855">
        <v>12</v>
      </c>
      <c r="D19" s="855">
        <f t="shared" si="0"/>
        <v>15</v>
      </c>
      <c r="E19" s="7">
        <v>2</v>
      </c>
      <c r="F19" s="7">
        <v>6</v>
      </c>
      <c r="G19" s="7">
        <v>0</v>
      </c>
      <c r="H19" s="7">
        <v>4</v>
      </c>
      <c r="I19" s="7">
        <v>1</v>
      </c>
      <c r="J19" s="7">
        <v>2</v>
      </c>
      <c r="K19" s="853">
        <f t="shared" si="1"/>
        <v>3</v>
      </c>
      <c r="L19" s="24">
        <f t="shared" si="1"/>
        <v>12</v>
      </c>
      <c r="M19" s="853">
        <f t="shared" si="2"/>
        <v>15</v>
      </c>
      <c r="N19" s="855">
        <v>0</v>
      </c>
      <c r="O19" s="855">
        <v>5</v>
      </c>
      <c r="P19" s="855">
        <f t="shared" si="3"/>
        <v>5</v>
      </c>
      <c r="Q19" s="176">
        <f t="shared" si="4"/>
        <v>0.33333333333333331</v>
      </c>
      <c r="R19" s="852">
        <v>1</v>
      </c>
      <c r="S19" s="852">
        <v>1</v>
      </c>
      <c r="T19" s="853">
        <f t="shared" si="5"/>
        <v>2</v>
      </c>
      <c r="U19" s="852">
        <v>2</v>
      </c>
      <c r="V19" s="852">
        <v>0</v>
      </c>
      <c r="W19" s="852">
        <v>0</v>
      </c>
      <c r="X19" s="853">
        <f t="shared" si="6"/>
        <v>2</v>
      </c>
      <c r="Y19" s="852">
        <v>1</v>
      </c>
      <c r="Z19" s="852">
        <v>1</v>
      </c>
      <c r="AA19" s="852">
        <v>0</v>
      </c>
      <c r="AB19" s="852">
        <v>0</v>
      </c>
      <c r="AC19" s="852">
        <v>0</v>
      </c>
      <c r="AD19" s="853">
        <f t="shared" si="7"/>
        <v>2</v>
      </c>
      <c r="AE19" s="852">
        <v>0</v>
      </c>
      <c r="AF19" s="852">
        <v>0</v>
      </c>
      <c r="AG19" s="852">
        <v>1</v>
      </c>
      <c r="AH19" s="852">
        <v>1</v>
      </c>
      <c r="AI19" s="852">
        <v>0</v>
      </c>
      <c r="AJ19" s="853">
        <f t="shared" si="8"/>
        <v>2</v>
      </c>
      <c r="AK19" s="562">
        <f t="shared" si="9"/>
        <v>0.13333333333333333</v>
      </c>
    </row>
    <row r="20" spans="1:37">
      <c r="A20" s="894" t="s">
        <v>772</v>
      </c>
      <c r="B20" s="855">
        <v>13</v>
      </c>
      <c r="C20" s="855">
        <v>21</v>
      </c>
      <c r="D20" s="855">
        <f t="shared" si="0"/>
        <v>34</v>
      </c>
      <c r="E20" s="7">
        <v>9</v>
      </c>
      <c r="F20" s="7">
        <v>10</v>
      </c>
      <c r="G20" s="7">
        <v>1</v>
      </c>
      <c r="H20" s="7">
        <v>5</v>
      </c>
      <c r="I20" s="7">
        <v>3</v>
      </c>
      <c r="J20" s="7">
        <v>6</v>
      </c>
      <c r="K20" s="853">
        <f t="shared" si="1"/>
        <v>13</v>
      </c>
      <c r="L20" s="24">
        <f t="shared" si="1"/>
        <v>21</v>
      </c>
      <c r="M20" s="853">
        <f t="shared" si="2"/>
        <v>34</v>
      </c>
      <c r="N20" s="855">
        <v>13</v>
      </c>
      <c r="O20" s="855">
        <v>21</v>
      </c>
      <c r="P20" s="855">
        <f t="shared" si="3"/>
        <v>34</v>
      </c>
      <c r="Q20" s="176">
        <f t="shared" si="4"/>
        <v>1</v>
      </c>
      <c r="R20" s="852">
        <v>0</v>
      </c>
      <c r="S20" s="852">
        <v>1</v>
      </c>
      <c r="T20" s="853">
        <f t="shared" si="5"/>
        <v>1</v>
      </c>
      <c r="U20" s="852">
        <v>0</v>
      </c>
      <c r="V20" s="852">
        <v>1</v>
      </c>
      <c r="W20" s="852">
        <v>0</v>
      </c>
      <c r="X20" s="853">
        <f t="shared" si="6"/>
        <v>1</v>
      </c>
      <c r="Y20" s="852">
        <v>0</v>
      </c>
      <c r="Z20" s="852">
        <v>1</v>
      </c>
      <c r="AA20" s="852">
        <v>0</v>
      </c>
      <c r="AB20" s="852">
        <v>0</v>
      </c>
      <c r="AC20" s="852">
        <v>0</v>
      </c>
      <c r="AD20" s="853">
        <f t="shared" si="7"/>
        <v>1</v>
      </c>
      <c r="AE20" s="852">
        <v>0</v>
      </c>
      <c r="AF20" s="852">
        <v>0</v>
      </c>
      <c r="AG20" s="852">
        <v>0</v>
      </c>
      <c r="AH20" s="852">
        <v>1</v>
      </c>
      <c r="AI20" s="852">
        <v>0</v>
      </c>
      <c r="AJ20" s="853">
        <f t="shared" si="8"/>
        <v>1</v>
      </c>
      <c r="AK20" s="562">
        <f t="shared" si="9"/>
        <v>2.9411764705882353E-2</v>
      </c>
    </row>
    <row r="21" spans="1:37">
      <c r="A21" s="883" t="s">
        <v>773</v>
      </c>
      <c r="B21" s="821">
        <v>13</v>
      </c>
      <c r="C21" s="821">
        <v>37</v>
      </c>
      <c r="D21" s="855">
        <f t="shared" si="0"/>
        <v>50</v>
      </c>
      <c r="E21" s="895">
        <v>4</v>
      </c>
      <c r="F21" s="895">
        <v>9</v>
      </c>
      <c r="G21" s="895">
        <v>2</v>
      </c>
      <c r="H21" s="895">
        <v>8</v>
      </c>
      <c r="I21" s="895">
        <v>7</v>
      </c>
      <c r="J21" s="895">
        <v>20</v>
      </c>
      <c r="K21" s="853">
        <f t="shared" si="1"/>
        <v>13</v>
      </c>
      <c r="L21" s="24">
        <f t="shared" si="1"/>
        <v>37</v>
      </c>
      <c r="M21" s="853">
        <f t="shared" si="2"/>
        <v>50</v>
      </c>
      <c r="N21" s="821">
        <v>6</v>
      </c>
      <c r="O21" s="821">
        <v>25</v>
      </c>
      <c r="P21" s="855">
        <f t="shared" si="3"/>
        <v>31</v>
      </c>
      <c r="Q21" s="176">
        <f t="shared" si="4"/>
        <v>0.62</v>
      </c>
      <c r="R21" s="854">
        <v>0</v>
      </c>
      <c r="S21" s="854">
        <v>3</v>
      </c>
      <c r="T21" s="853">
        <f t="shared" si="5"/>
        <v>3</v>
      </c>
      <c r="U21" s="854">
        <v>2</v>
      </c>
      <c r="V21" s="854">
        <v>1</v>
      </c>
      <c r="W21" s="854">
        <v>0</v>
      </c>
      <c r="X21" s="853">
        <f t="shared" si="6"/>
        <v>3</v>
      </c>
      <c r="Y21" s="854">
        <v>0</v>
      </c>
      <c r="Z21" s="854">
        <v>2</v>
      </c>
      <c r="AA21" s="854">
        <v>1</v>
      </c>
      <c r="AB21" s="854">
        <v>0</v>
      </c>
      <c r="AC21" s="854">
        <v>0</v>
      </c>
      <c r="AD21" s="853">
        <f t="shared" si="7"/>
        <v>3</v>
      </c>
      <c r="AE21" s="854">
        <v>0</v>
      </c>
      <c r="AF21" s="854">
        <v>1</v>
      </c>
      <c r="AG21" s="854">
        <v>1</v>
      </c>
      <c r="AH21" s="854">
        <v>1</v>
      </c>
      <c r="AI21" s="854">
        <v>0</v>
      </c>
      <c r="AJ21" s="853">
        <f t="shared" si="8"/>
        <v>3</v>
      </c>
      <c r="AK21" s="562">
        <f t="shared" si="9"/>
        <v>0.06</v>
      </c>
    </row>
    <row r="22" spans="1:37">
      <c r="A22" s="883" t="s">
        <v>774</v>
      </c>
      <c r="B22" s="18">
        <v>4</v>
      </c>
      <c r="C22" s="18">
        <v>6</v>
      </c>
      <c r="D22" s="855">
        <f t="shared" si="0"/>
        <v>10</v>
      </c>
      <c r="E22" s="21">
        <v>0</v>
      </c>
      <c r="F22" s="21">
        <v>0</v>
      </c>
      <c r="G22" s="21">
        <v>1</v>
      </c>
      <c r="H22" s="21">
        <v>5</v>
      </c>
      <c r="I22" s="21">
        <v>3</v>
      </c>
      <c r="J22" s="21">
        <v>1</v>
      </c>
      <c r="K22" s="853">
        <f t="shared" si="1"/>
        <v>4</v>
      </c>
      <c r="L22" s="24">
        <f t="shared" si="1"/>
        <v>6</v>
      </c>
      <c r="M22" s="853">
        <f t="shared" si="2"/>
        <v>10</v>
      </c>
      <c r="N22" s="855">
        <v>0</v>
      </c>
      <c r="O22" s="855">
        <v>0</v>
      </c>
      <c r="P22" s="855">
        <f t="shared" si="3"/>
        <v>0</v>
      </c>
      <c r="Q22" s="176">
        <f t="shared" si="4"/>
        <v>0</v>
      </c>
      <c r="R22" s="852">
        <v>0</v>
      </c>
      <c r="S22" s="852">
        <v>0</v>
      </c>
      <c r="T22" s="853">
        <f t="shared" si="5"/>
        <v>0</v>
      </c>
      <c r="U22" s="852">
        <v>0</v>
      </c>
      <c r="V22" s="852">
        <v>0</v>
      </c>
      <c r="W22" s="852">
        <v>0</v>
      </c>
      <c r="X22" s="853">
        <f t="shared" si="6"/>
        <v>0</v>
      </c>
      <c r="Y22" s="852">
        <v>0</v>
      </c>
      <c r="Z22" s="852">
        <v>0</v>
      </c>
      <c r="AA22" s="852">
        <v>0</v>
      </c>
      <c r="AB22" s="852">
        <v>0</v>
      </c>
      <c r="AC22" s="852">
        <v>0</v>
      </c>
      <c r="AD22" s="853">
        <f t="shared" si="7"/>
        <v>0</v>
      </c>
      <c r="AE22" s="852">
        <v>0</v>
      </c>
      <c r="AF22" s="852">
        <v>0</v>
      </c>
      <c r="AG22" s="852">
        <v>0</v>
      </c>
      <c r="AH22" s="852">
        <v>0</v>
      </c>
      <c r="AI22" s="852">
        <v>0</v>
      </c>
      <c r="AJ22" s="853">
        <f t="shared" si="8"/>
        <v>0</v>
      </c>
      <c r="AK22" s="562">
        <f t="shared" si="9"/>
        <v>0</v>
      </c>
    </row>
    <row r="23" spans="1:37">
      <c r="A23" s="883" t="s">
        <v>775</v>
      </c>
      <c r="B23" s="34">
        <v>2</v>
      </c>
      <c r="C23" s="34">
        <v>3</v>
      </c>
      <c r="D23" s="855">
        <f t="shared" si="0"/>
        <v>5</v>
      </c>
      <c r="E23" s="37">
        <v>0</v>
      </c>
      <c r="F23" s="37">
        <v>0</v>
      </c>
      <c r="G23" s="37">
        <v>0</v>
      </c>
      <c r="H23" s="37">
        <v>2</v>
      </c>
      <c r="I23" s="37">
        <v>2</v>
      </c>
      <c r="J23" s="37">
        <v>1</v>
      </c>
      <c r="K23" s="853">
        <f t="shared" si="1"/>
        <v>2</v>
      </c>
      <c r="L23" s="24">
        <f t="shared" si="1"/>
        <v>3</v>
      </c>
      <c r="M23" s="853">
        <f t="shared" si="2"/>
        <v>5</v>
      </c>
      <c r="N23" s="34">
        <v>0</v>
      </c>
      <c r="O23" s="34">
        <v>0</v>
      </c>
      <c r="P23" s="855">
        <f t="shared" si="3"/>
        <v>0</v>
      </c>
      <c r="Q23" s="176">
        <f t="shared" si="4"/>
        <v>0</v>
      </c>
      <c r="R23" s="456">
        <v>0</v>
      </c>
      <c r="S23" s="456">
        <v>0</v>
      </c>
      <c r="T23" s="853">
        <f t="shared" si="5"/>
        <v>0</v>
      </c>
      <c r="U23" s="456">
        <v>0</v>
      </c>
      <c r="V23" s="456">
        <v>0</v>
      </c>
      <c r="W23" s="456">
        <v>0</v>
      </c>
      <c r="X23" s="853">
        <f t="shared" si="6"/>
        <v>0</v>
      </c>
      <c r="Y23" s="456">
        <v>0</v>
      </c>
      <c r="Z23" s="456">
        <v>0</v>
      </c>
      <c r="AA23" s="456">
        <v>0</v>
      </c>
      <c r="AB23" s="456">
        <v>0</v>
      </c>
      <c r="AC23" s="456">
        <v>0</v>
      </c>
      <c r="AD23" s="853">
        <f t="shared" si="7"/>
        <v>0</v>
      </c>
      <c r="AE23" s="456">
        <v>0</v>
      </c>
      <c r="AF23" s="456">
        <v>0</v>
      </c>
      <c r="AG23" s="456">
        <v>0</v>
      </c>
      <c r="AH23" s="456">
        <v>0</v>
      </c>
      <c r="AI23" s="456">
        <v>0</v>
      </c>
      <c r="AJ23" s="853">
        <f t="shared" si="8"/>
        <v>0</v>
      </c>
      <c r="AK23" s="562">
        <f t="shared" si="9"/>
        <v>0</v>
      </c>
    </row>
    <row r="24" spans="1:37">
      <c r="A24" s="883" t="s">
        <v>776</v>
      </c>
      <c r="B24" s="855">
        <v>5</v>
      </c>
      <c r="C24" s="855">
        <v>15</v>
      </c>
      <c r="D24" s="855">
        <f t="shared" si="0"/>
        <v>20</v>
      </c>
      <c r="E24" s="7">
        <v>5</v>
      </c>
      <c r="F24" s="7">
        <v>6</v>
      </c>
      <c r="G24" s="7">
        <v>0</v>
      </c>
      <c r="H24" s="7">
        <v>7</v>
      </c>
      <c r="I24" s="7">
        <v>0</v>
      </c>
      <c r="J24" s="7">
        <v>2</v>
      </c>
      <c r="K24" s="853">
        <f t="shared" si="1"/>
        <v>5</v>
      </c>
      <c r="L24" s="24">
        <f t="shared" si="1"/>
        <v>15</v>
      </c>
      <c r="M24" s="853">
        <f t="shared" si="2"/>
        <v>20</v>
      </c>
      <c r="N24" s="855">
        <v>0</v>
      </c>
      <c r="O24" s="855">
        <v>0</v>
      </c>
      <c r="P24" s="855">
        <f t="shared" si="3"/>
        <v>0</v>
      </c>
      <c r="Q24" s="176">
        <f t="shared" si="4"/>
        <v>0</v>
      </c>
      <c r="R24" s="852">
        <v>0</v>
      </c>
      <c r="S24" s="852">
        <v>2</v>
      </c>
      <c r="T24" s="853">
        <f t="shared" si="5"/>
        <v>2</v>
      </c>
      <c r="U24" s="852">
        <v>0</v>
      </c>
      <c r="V24" s="852">
        <v>2</v>
      </c>
      <c r="W24" s="852">
        <v>0</v>
      </c>
      <c r="X24" s="853">
        <f t="shared" si="6"/>
        <v>2</v>
      </c>
      <c r="Y24" s="852">
        <v>0</v>
      </c>
      <c r="Z24" s="852">
        <v>1</v>
      </c>
      <c r="AA24" s="852">
        <v>0</v>
      </c>
      <c r="AB24" s="852">
        <v>1</v>
      </c>
      <c r="AC24" s="852">
        <v>0</v>
      </c>
      <c r="AD24" s="853">
        <f t="shared" si="7"/>
        <v>2</v>
      </c>
      <c r="AE24" s="852">
        <v>0</v>
      </c>
      <c r="AF24" s="852">
        <v>0</v>
      </c>
      <c r="AG24" s="852">
        <v>1</v>
      </c>
      <c r="AH24" s="852">
        <v>1</v>
      </c>
      <c r="AI24" s="852">
        <v>0</v>
      </c>
      <c r="AJ24" s="853">
        <f t="shared" si="8"/>
        <v>2</v>
      </c>
      <c r="AK24" s="562">
        <f t="shared" si="9"/>
        <v>0.1</v>
      </c>
    </row>
    <row r="25" spans="1:37">
      <c r="A25" s="883" t="s">
        <v>777</v>
      </c>
      <c r="B25" s="855">
        <v>5</v>
      </c>
      <c r="C25" s="855">
        <v>16</v>
      </c>
      <c r="D25" s="855">
        <f t="shared" si="0"/>
        <v>21</v>
      </c>
      <c r="E25" s="7">
        <v>5</v>
      </c>
      <c r="F25" s="7">
        <v>16</v>
      </c>
      <c r="G25" s="7">
        <v>0</v>
      </c>
      <c r="H25" s="7">
        <v>0</v>
      </c>
      <c r="I25" s="7">
        <v>0</v>
      </c>
      <c r="J25" s="7">
        <v>0</v>
      </c>
      <c r="K25" s="853">
        <f t="shared" si="1"/>
        <v>5</v>
      </c>
      <c r="L25" s="24">
        <f t="shared" si="1"/>
        <v>16</v>
      </c>
      <c r="M25" s="853">
        <f t="shared" si="2"/>
        <v>21</v>
      </c>
      <c r="N25" s="855">
        <v>2</v>
      </c>
      <c r="O25" s="855">
        <v>10</v>
      </c>
      <c r="P25" s="855">
        <f t="shared" si="3"/>
        <v>12</v>
      </c>
      <c r="Q25" s="176">
        <f t="shared" si="4"/>
        <v>0.5714285714285714</v>
      </c>
      <c r="R25" s="852">
        <v>2</v>
      </c>
      <c r="S25" s="852">
        <v>4</v>
      </c>
      <c r="T25" s="853">
        <f t="shared" si="5"/>
        <v>6</v>
      </c>
      <c r="U25" s="852">
        <v>6</v>
      </c>
      <c r="V25" s="852">
        <v>0</v>
      </c>
      <c r="W25" s="852">
        <v>0</v>
      </c>
      <c r="X25" s="853">
        <f t="shared" si="6"/>
        <v>6</v>
      </c>
      <c r="Y25" s="852">
        <v>0</v>
      </c>
      <c r="Z25" s="852">
        <v>0</v>
      </c>
      <c r="AA25" s="852">
        <v>0</v>
      </c>
      <c r="AB25" s="852">
        <v>0</v>
      </c>
      <c r="AC25" s="852">
        <v>6</v>
      </c>
      <c r="AD25" s="853">
        <f t="shared" si="7"/>
        <v>6</v>
      </c>
      <c r="AE25" s="852">
        <v>0</v>
      </c>
      <c r="AF25" s="852">
        <v>0</v>
      </c>
      <c r="AG25" s="852">
        <v>0</v>
      </c>
      <c r="AH25" s="852">
        <v>6</v>
      </c>
      <c r="AI25" s="852">
        <v>0</v>
      </c>
      <c r="AJ25" s="853">
        <f t="shared" si="8"/>
        <v>6</v>
      </c>
      <c r="AK25" s="562">
        <f t="shared" si="9"/>
        <v>0.2857142857142857</v>
      </c>
    </row>
    <row r="26" spans="1:37">
      <c r="A26" s="894" t="s">
        <v>778</v>
      </c>
      <c r="B26" s="855">
        <v>28</v>
      </c>
      <c r="C26" s="855">
        <v>35</v>
      </c>
      <c r="D26" s="855">
        <f t="shared" si="0"/>
        <v>63</v>
      </c>
      <c r="E26" s="7">
        <v>19</v>
      </c>
      <c r="F26" s="7">
        <v>28</v>
      </c>
      <c r="G26" s="7">
        <v>3</v>
      </c>
      <c r="H26" s="7">
        <v>5</v>
      </c>
      <c r="I26" s="7">
        <v>6</v>
      </c>
      <c r="J26" s="7">
        <v>2</v>
      </c>
      <c r="K26" s="853">
        <f t="shared" si="1"/>
        <v>28</v>
      </c>
      <c r="L26" s="24">
        <f t="shared" si="1"/>
        <v>35</v>
      </c>
      <c r="M26" s="853">
        <f t="shared" si="2"/>
        <v>63</v>
      </c>
      <c r="N26" s="855">
        <v>28</v>
      </c>
      <c r="O26" s="855">
        <v>35</v>
      </c>
      <c r="P26" s="855">
        <f t="shared" si="3"/>
        <v>63</v>
      </c>
      <c r="Q26" s="176">
        <f t="shared" si="4"/>
        <v>1</v>
      </c>
      <c r="R26" s="852">
        <v>0</v>
      </c>
      <c r="S26" s="852">
        <v>0</v>
      </c>
      <c r="T26" s="853">
        <f t="shared" si="5"/>
        <v>0</v>
      </c>
      <c r="U26" s="852">
        <v>0</v>
      </c>
      <c r="V26" s="852">
        <v>0</v>
      </c>
      <c r="W26" s="852">
        <v>0</v>
      </c>
      <c r="X26" s="853">
        <f t="shared" si="6"/>
        <v>0</v>
      </c>
      <c r="Y26" s="852">
        <v>0</v>
      </c>
      <c r="Z26" s="852">
        <v>0</v>
      </c>
      <c r="AA26" s="852">
        <v>0</v>
      </c>
      <c r="AB26" s="852">
        <v>0</v>
      </c>
      <c r="AC26" s="852">
        <v>0</v>
      </c>
      <c r="AD26" s="853">
        <f t="shared" si="7"/>
        <v>0</v>
      </c>
      <c r="AE26" s="852">
        <v>0</v>
      </c>
      <c r="AF26" s="852">
        <v>0</v>
      </c>
      <c r="AG26" s="852">
        <v>0</v>
      </c>
      <c r="AH26" s="852">
        <v>0</v>
      </c>
      <c r="AI26" s="852">
        <v>0</v>
      </c>
      <c r="AJ26" s="853">
        <f t="shared" si="8"/>
        <v>0</v>
      </c>
      <c r="AK26" s="562">
        <f t="shared" si="9"/>
        <v>0</v>
      </c>
    </row>
    <row r="27" spans="1:37">
      <c r="A27" s="894" t="s">
        <v>779</v>
      </c>
      <c r="B27" s="18">
        <v>16</v>
      </c>
      <c r="C27" s="18">
        <v>38</v>
      </c>
      <c r="D27" s="855">
        <f t="shared" si="0"/>
        <v>54</v>
      </c>
      <c r="E27" s="21">
        <v>5</v>
      </c>
      <c r="F27" s="21">
        <v>24</v>
      </c>
      <c r="G27" s="21">
        <v>9</v>
      </c>
      <c r="H27" s="21">
        <v>12</v>
      </c>
      <c r="I27" s="21">
        <v>2</v>
      </c>
      <c r="J27" s="21">
        <v>2</v>
      </c>
      <c r="K27" s="853">
        <f t="shared" si="1"/>
        <v>16</v>
      </c>
      <c r="L27" s="24">
        <f t="shared" si="1"/>
        <v>38</v>
      </c>
      <c r="M27" s="853">
        <f t="shared" si="2"/>
        <v>54</v>
      </c>
      <c r="N27" s="18">
        <v>5</v>
      </c>
      <c r="O27" s="18">
        <v>17</v>
      </c>
      <c r="P27" s="855">
        <f t="shared" si="3"/>
        <v>22</v>
      </c>
      <c r="Q27" s="176">
        <f t="shared" si="4"/>
        <v>0.40740740740740738</v>
      </c>
      <c r="R27" s="852">
        <v>0</v>
      </c>
      <c r="S27" s="852">
        <v>4</v>
      </c>
      <c r="T27" s="853">
        <f t="shared" si="5"/>
        <v>4</v>
      </c>
      <c r="U27" s="852">
        <v>3</v>
      </c>
      <c r="V27" s="852">
        <v>1</v>
      </c>
      <c r="W27" s="852">
        <v>0</v>
      </c>
      <c r="X27" s="853">
        <f t="shared" si="6"/>
        <v>4</v>
      </c>
      <c r="Y27" s="852">
        <v>1</v>
      </c>
      <c r="Z27" s="852">
        <v>0</v>
      </c>
      <c r="AA27" s="852">
        <v>1</v>
      </c>
      <c r="AB27" s="852">
        <v>0</v>
      </c>
      <c r="AC27" s="852">
        <v>2</v>
      </c>
      <c r="AD27" s="853">
        <f t="shared" si="7"/>
        <v>4</v>
      </c>
      <c r="AE27" s="852">
        <v>0</v>
      </c>
      <c r="AF27" s="852">
        <v>0</v>
      </c>
      <c r="AG27" s="852">
        <v>1</v>
      </c>
      <c r="AH27" s="852">
        <v>3</v>
      </c>
      <c r="AI27" s="852">
        <v>0</v>
      </c>
      <c r="AJ27" s="853">
        <f t="shared" si="8"/>
        <v>4</v>
      </c>
      <c r="AK27" s="562">
        <f t="shared" si="9"/>
        <v>7.407407407407407E-2</v>
      </c>
    </row>
    <row r="28" spans="1:37" ht="20.399999999999999" thickBot="1">
      <c r="A28" s="555" t="s">
        <v>780</v>
      </c>
      <c r="B28" s="855">
        <v>14</v>
      </c>
      <c r="C28" s="855">
        <v>29</v>
      </c>
      <c r="D28" s="855">
        <f t="shared" si="0"/>
        <v>43</v>
      </c>
      <c r="E28" s="7">
        <v>6</v>
      </c>
      <c r="F28" s="7">
        <v>12</v>
      </c>
      <c r="G28" s="7">
        <v>4</v>
      </c>
      <c r="H28" s="7">
        <v>9</v>
      </c>
      <c r="I28" s="7">
        <v>4</v>
      </c>
      <c r="J28" s="7">
        <v>8</v>
      </c>
      <c r="K28" s="853">
        <f t="shared" si="1"/>
        <v>14</v>
      </c>
      <c r="L28" s="24">
        <f t="shared" si="1"/>
        <v>29</v>
      </c>
      <c r="M28" s="853">
        <f t="shared" si="2"/>
        <v>43</v>
      </c>
      <c r="N28" s="855">
        <v>5</v>
      </c>
      <c r="O28" s="855">
        <v>17</v>
      </c>
      <c r="P28" s="855">
        <f t="shared" si="3"/>
        <v>22</v>
      </c>
      <c r="Q28" s="176">
        <f t="shared" si="4"/>
        <v>0.51162790697674421</v>
      </c>
      <c r="R28" s="852">
        <v>0</v>
      </c>
      <c r="S28" s="852">
        <v>1</v>
      </c>
      <c r="T28" s="853">
        <f t="shared" si="5"/>
        <v>1</v>
      </c>
      <c r="U28" s="852">
        <v>0</v>
      </c>
      <c r="V28" s="852">
        <v>1</v>
      </c>
      <c r="W28" s="852">
        <v>0</v>
      </c>
      <c r="X28" s="853">
        <f t="shared" si="6"/>
        <v>1</v>
      </c>
      <c r="Y28" s="852">
        <v>0</v>
      </c>
      <c r="Z28" s="852">
        <v>0</v>
      </c>
      <c r="AA28" s="852">
        <v>0</v>
      </c>
      <c r="AB28" s="852">
        <v>1</v>
      </c>
      <c r="AC28" s="852">
        <v>0</v>
      </c>
      <c r="AD28" s="853">
        <f t="shared" si="7"/>
        <v>1</v>
      </c>
      <c r="AE28" s="852">
        <v>0</v>
      </c>
      <c r="AF28" s="852">
        <v>0</v>
      </c>
      <c r="AG28" s="852">
        <v>0</v>
      </c>
      <c r="AH28" s="852">
        <v>0</v>
      </c>
      <c r="AI28" s="852">
        <v>1</v>
      </c>
      <c r="AJ28" s="853">
        <f t="shared" si="8"/>
        <v>1</v>
      </c>
      <c r="AK28" s="562">
        <f t="shared" si="9"/>
        <v>2.3255813953488372E-2</v>
      </c>
    </row>
    <row r="29" spans="1:37" ht="20.399999999999999" thickBot="1">
      <c r="A29" s="896" t="s">
        <v>781</v>
      </c>
      <c r="B29" s="460">
        <v>7</v>
      </c>
      <c r="C29" s="461">
        <v>10</v>
      </c>
      <c r="D29" s="5">
        <f t="shared" si="0"/>
        <v>17</v>
      </c>
      <c r="E29" s="463">
        <v>2</v>
      </c>
      <c r="F29" s="464">
        <v>3</v>
      </c>
      <c r="G29" s="464">
        <v>4</v>
      </c>
      <c r="H29" s="464">
        <v>4</v>
      </c>
      <c r="I29" s="464">
        <v>1</v>
      </c>
      <c r="J29" s="465">
        <v>3</v>
      </c>
      <c r="K29" s="9">
        <f t="shared" si="1"/>
        <v>7</v>
      </c>
      <c r="L29" s="101">
        <f t="shared" si="1"/>
        <v>10</v>
      </c>
      <c r="M29" s="853">
        <f t="shared" si="2"/>
        <v>17</v>
      </c>
      <c r="N29" s="466">
        <v>1</v>
      </c>
      <c r="O29" s="461">
        <v>3</v>
      </c>
      <c r="P29" s="855">
        <f t="shared" si="3"/>
        <v>4</v>
      </c>
      <c r="Q29" s="176">
        <f t="shared" si="4"/>
        <v>0.23529411764705882</v>
      </c>
      <c r="R29" s="852">
        <v>0</v>
      </c>
      <c r="S29" s="852">
        <v>0</v>
      </c>
      <c r="T29" s="853">
        <f t="shared" si="5"/>
        <v>0</v>
      </c>
      <c r="U29" s="467">
        <v>0</v>
      </c>
      <c r="V29" s="469">
        <v>0</v>
      </c>
      <c r="W29" s="469">
        <v>0</v>
      </c>
      <c r="X29" s="11">
        <v>0</v>
      </c>
      <c r="Y29" s="470">
        <v>0</v>
      </c>
      <c r="Z29" s="469">
        <v>0</v>
      </c>
      <c r="AA29" s="469">
        <v>0</v>
      </c>
      <c r="AB29" s="469">
        <v>0</v>
      </c>
      <c r="AC29" s="469">
        <v>0</v>
      </c>
      <c r="AD29" s="853">
        <f t="shared" si="7"/>
        <v>0</v>
      </c>
      <c r="AE29" s="471">
        <v>0</v>
      </c>
      <c r="AF29" s="468">
        <v>0</v>
      </c>
      <c r="AG29" s="468">
        <v>0</v>
      </c>
      <c r="AH29" s="468">
        <v>0</v>
      </c>
      <c r="AI29" s="468">
        <v>0</v>
      </c>
      <c r="AJ29" s="897">
        <v>0</v>
      </c>
      <c r="AK29" s="562">
        <f t="shared" si="9"/>
        <v>0</v>
      </c>
    </row>
    <row r="30" spans="1:37" ht="20.399999999999999" thickBot="1">
      <c r="A30" s="2" t="s">
        <v>782</v>
      </c>
      <c r="B30" s="3">
        <v>8</v>
      </c>
      <c r="C30" s="4">
        <v>6</v>
      </c>
      <c r="D30" s="5">
        <f t="shared" si="0"/>
        <v>14</v>
      </c>
      <c r="E30" s="6">
        <v>1</v>
      </c>
      <c r="F30" s="7">
        <v>1</v>
      </c>
      <c r="G30" s="7">
        <v>6</v>
      </c>
      <c r="H30" s="7">
        <v>4</v>
      </c>
      <c r="I30" s="7">
        <v>1</v>
      </c>
      <c r="J30" s="8">
        <v>1</v>
      </c>
      <c r="K30" s="9">
        <v>0</v>
      </c>
      <c r="L30" s="10">
        <v>0</v>
      </c>
      <c r="M30" s="853">
        <f t="shared" si="2"/>
        <v>0</v>
      </c>
      <c r="N30" s="12">
        <v>0</v>
      </c>
      <c r="O30" s="4">
        <v>0</v>
      </c>
      <c r="P30" s="855">
        <f t="shared" si="3"/>
        <v>0</v>
      </c>
      <c r="Q30" s="176">
        <f t="shared" si="4"/>
        <v>0</v>
      </c>
      <c r="R30" s="852">
        <v>0</v>
      </c>
      <c r="S30" s="852">
        <v>0</v>
      </c>
      <c r="T30" s="853">
        <f t="shared" si="5"/>
        <v>0</v>
      </c>
      <c r="U30" s="46">
        <v>0</v>
      </c>
      <c r="V30" s="47">
        <v>0</v>
      </c>
      <c r="W30" s="47">
        <v>0</v>
      </c>
      <c r="X30" s="11">
        <v>0</v>
      </c>
      <c r="Y30" s="48">
        <v>0</v>
      </c>
      <c r="Z30" s="47">
        <v>0</v>
      </c>
      <c r="AA30" s="47">
        <v>0</v>
      </c>
      <c r="AB30" s="47">
        <v>0</v>
      </c>
      <c r="AC30" s="47">
        <v>0</v>
      </c>
      <c r="AD30" s="11">
        <v>0</v>
      </c>
      <c r="AE30" s="49">
        <v>0</v>
      </c>
      <c r="AF30" s="852">
        <v>0</v>
      </c>
      <c r="AG30" s="852">
        <v>0</v>
      </c>
      <c r="AH30" s="852">
        <v>0</v>
      </c>
      <c r="AI30" s="51">
        <v>0</v>
      </c>
      <c r="AJ30" s="898">
        <v>0</v>
      </c>
      <c r="AK30" s="562">
        <f t="shared" si="9"/>
        <v>0</v>
      </c>
    </row>
    <row r="31" spans="1:37" ht="20.399999999999999" thickBot="1">
      <c r="A31" s="896" t="s">
        <v>783</v>
      </c>
      <c r="B31" s="460">
        <v>0</v>
      </c>
      <c r="C31" s="461">
        <v>2</v>
      </c>
      <c r="D31" s="5">
        <f t="shared" si="0"/>
        <v>2</v>
      </c>
      <c r="E31" s="463">
        <v>0</v>
      </c>
      <c r="F31" s="464">
        <v>2</v>
      </c>
      <c r="G31" s="464">
        <v>0</v>
      </c>
      <c r="H31" s="464">
        <v>0</v>
      </c>
      <c r="I31" s="464">
        <v>0</v>
      </c>
      <c r="J31" s="465">
        <v>0</v>
      </c>
      <c r="K31" s="9">
        <v>0</v>
      </c>
      <c r="L31" s="101">
        <v>2</v>
      </c>
      <c r="M31" s="853">
        <f t="shared" si="2"/>
        <v>2</v>
      </c>
      <c r="N31" s="466">
        <v>0</v>
      </c>
      <c r="O31" s="461">
        <v>1</v>
      </c>
      <c r="P31" s="855">
        <f t="shared" si="3"/>
        <v>1</v>
      </c>
      <c r="Q31" s="176">
        <f t="shared" si="4"/>
        <v>0.5</v>
      </c>
      <c r="R31" s="852">
        <v>0</v>
      </c>
      <c r="S31" s="852">
        <v>0</v>
      </c>
      <c r="T31" s="853">
        <f t="shared" si="5"/>
        <v>0</v>
      </c>
      <c r="U31" s="467">
        <v>0</v>
      </c>
      <c r="V31" s="469">
        <v>0</v>
      </c>
      <c r="W31" s="469">
        <v>0</v>
      </c>
      <c r="X31" s="11">
        <v>0</v>
      </c>
      <c r="Y31" s="470">
        <v>0</v>
      </c>
      <c r="Z31" s="469">
        <v>0</v>
      </c>
      <c r="AA31" s="469">
        <v>0</v>
      </c>
      <c r="AB31" s="469">
        <v>0</v>
      </c>
      <c r="AC31" s="469">
        <v>0</v>
      </c>
      <c r="AD31" s="853">
        <v>0</v>
      </c>
      <c r="AE31" s="471">
        <v>0</v>
      </c>
      <c r="AF31" s="468">
        <v>0</v>
      </c>
      <c r="AG31" s="468">
        <v>0</v>
      </c>
      <c r="AH31" s="468">
        <v>0</v>
      </c>
      <c r="AI31" s="852">
        <v>0</v>
      </c>
      <c r="AJ31" s="898">
        <v>0</v>
      </c>
      <c r="AK31" s="562">
        <f t="shared" si="9"/>
        <v>0</v>
      </c>
    </row>
    <row r="32" spans="1:37" ht="20.399999999999999" thickBot="1">
      <c r="A32" s="896" t="s">
        <v>784</v>
      </c>
      <c r="B32" s="3">
        <v>12</v>
      </c>
      <c r="C32" s="4">
        <v>31</v>
      </c>
      <c r="D32" s="5">
        <f t="shared" si="0"/>
        <v>43</v>
      </c>
      <c r="E32" s="6">
        <v>9</v>
      </c>
      <c r="F32" s="7">
        <v>5</v>
      </c>
      <c r="G32" s="7">
        <v>3</v>
      </c>
      <c r="H32" s="7">
        <v>25</v>
      </c>
      <c r="I32" s="7">
        <v>0</v>
      </c>
      <c r="J32" s="8">
        <v>1</v>
      </c>
      <c r="K32" s="9">
        <v>12</v>
      </c>
      <c r="L32" s="10">
        <v>31</v>
      </c>
      <c r="M32" s="853">
        <f t="shared" si="2"/>
        <v>43</v>
      </c>
      <c r="N32" s="12">
        <v>1</v>
      </c>
      <c r="O32" s="4">
        <v>0</v>
      </c>
      <c r="P32" s="855">
        <f t="shared" si="3"/>
        <v>1</v>
      </c>
      <c r="Q32" s="176">
        <f t="shared" si="4"/>
        <v>2.3255813953488372E-2</v>
      </c>
      <c r="R32" s="852">
        <v>0</v>
      </c>
      <c r="S32" s="852">
        <v>0</v>
      </c>
      <c r="T32" s="853">
        <f t="shared" si="5"/>
        <v>0</v>
      </c>
      <c r="U32" s="46">
        <v>0</v>
      </c>
      <c r="V32" s="47">
        <v>0</v>
      </c>
      <c r="W32" s="47">
        <v>0</v>
      </c>
      <c r="X32" s="11">
        <v>0</v>
      </c>
      <c r="Y32" s="48">
        <v>0</v>
      </c>
      <c r="Z32" s="47">
        <v>0</v>
      </c>
      <c r="AA32" s="47">
        <v>0</v>
      </c>
      <c r="AB32" s="47">
        <v>0</v>
      </c>
      <c r="AC32" s="47">
        <v>0</v>
      </c>
      <c r="AD32" s="11">
        <v>0</v>
      </c>
      <c r="AE32" s="49">
        <v>0</v>
      </c>
      <c r="AF32" s="852">
        <v>0</v>
      </c>
      <c r="AG32" s="852">
        <v>0</v>
      </c>
      <c r="AH32" s="852">
        <v>0</v>
      </c>
      <c r="AI32" s="51">
        <v>0</v>
      </c>
      <c r="AJ32" s="898">
        <v>0</v>
      </c>
      <c r="AK32" s="562">
        <f t="shared" si="9"/>
        <v>0</v>
      </c>
    </row>
    <row r="33" spans="1:37" ht="20.399999999999999" thickBot="1">
      <c r="A33" s="896" t="s">
        <v>785</v>
      </c>
      <c r="B33" s="460">
        <v>8</v>
      </c>
      <c r="C33" s="461">
        <v>13</v>
      </c>
      <c r="D33" s="5">
        <f t="shared" si="0"/>
        <v>21</v>
      </c>
      <c r="E33" s="463">
        <v>8</v>
      </c>
      <c r="F33" s="464">
        <v>12</v>
      </c>
      <c r="G33" s="464">
        <v>0</v>
      </c>
      <c r="H33" s="464">
        <v>1</v>
      </c>
      <c r="I33" s="464">
        <v>0</v>
      </c>
      <c r="J33" s="465">
        <v>0</v>
      </c>
      <c r="K33" s="9">
        <v>8</v>
      </c>
      <c r="L33" s="101">
        <v>13</v>
      </c>
      <c r="M33" s="853">
        <f t="shared" si="2"/>
        <v>21</v>
      </c>
      <c r="N33" s="466">
        <v>0</v>
      </c>
      <c r="O33" s="461">
        <v>0</v>
      </c>
      <c r="P33" s="855">
        <f t="shared" si="3"/>
        <v>0</v>
      </c>
      <c r="Q33" s="176">
        <f t="shared" si="4"/>
        <v>0</v>
      </c>
      <c r="R33" s="467">
        <v>0</v>
      </c>
      <c r="S33" s="468">
        <v>0</v>
      </c>
      <c r="T33" s="853">
        <f t="shared" si="5"/>
        <v>0</v>
      </c>
      <c r="U33" s="467">
        <v>0</v>
      </c>
      <c r="V33" s="469">
        <v>0</v>
      </c>
      <c r="W33" s="469">
        <v>0</v>
      </c>
      <c r="X33" s="11">
        <v>0</v>
      </c>
      <c r="Y33" s="470">
        <v>0</v>
      </c>
      <c r="Z33" s="469">
        <v>0</v>
      </c>
      <c r="AA33" s="469">
        <v>0</v>
      </c>
      <c r="AB33" s="469">
        <v>0</v>
      </c>
      <c r="AC33" s="469">
        <v>0</v>
      </c>
      <c r="AD33" s="853">
        <v>0</v>
      </c>
      <c r="AE33" s="471">
        <v>0</v>
      </c>
      <c r="AF33" s="468">
        <v>0</v>
      </c>
      <c r="AG33" s="468">
        <v>0</v>
      </c>
      <c r="AH33" s="468">
        <v>0</v>
      </c>
      <c r="AI33" s="852">
        <v>0</v>
      </c>
      <c r="AJ33" s="898">
        <v>0</v>
      </c>
      <c r="AK33" s="562">
        <f t="shared" si="9"/>
        <v>0</v>
      </c>
    </row>
    <row r="34" spans="1:37">
      <c r="A34" s="899" t="s">
        <v>786</v>
      </c>
      <c r="B34" s="900">
        <v>12</v>
      </c>
      <c r="C34" s="901">
        <v>38</v>
      </c>
      <c r="D34" s="5">
        <f t="shared" si="0"/>
        <v>50</v>
      </c>
      <c r="E34" s="356">
        <v>10</v>
      </c>
      <c r="F34" s="357">
        <v>18</v>
      </c>
      <c r="G34" s="357">
        <v>0</v>
      </c>
      <c r="H34" s="357">
        <v>6</v>
      </c>
      <c r="I34" s="357">
        <v>2</v>
      </c>
      <c r="J34" s="358">
        <v>14</v>
      </c>
      <c r="K34" s="902">
        <v>12</v>
      </c>
      <c r="L34" s="903">
        <v>38</v>
      </c>
      <c r="M34" s="853">
        <f t="shared" si="2"/>
        <v>50</v>
      </c>
      <c r="N34" s="904">
        <v>7</v>
      </c>
      <c r="O34" s="901">
        <v>33</v>
      </c>
      <c r="P34" s="855">
        <f t="shared" si="3"/>
        <v>40</v>
      </c>
      <c r="Q34" s="176">
        <f t="shared" si="4"/>
        <v>0.8</v>
      </c>
      <c r="R34" s="381">
        <v>0</v>
      </c>
      <c r="S34" s="381">
        <v>1</v>
      </c>
      <c r="T34" s="853">
        <f t="shared" si="5"/>
        <v>1</v>
      </c>
      <c r="U34" s="905">
        <v>1</v>
      </c>
      <c r="V34" s="906">
        <v>0</v>
      </c>
      <c r="W34" s="906">
        <v>0</v>
      </c>
      <c r="X34" s="907">
        <v>1</v>
      </c>
      <c r="Y34" s="908">
        <v>0</v>
      </c>
      <c r="Z34" s="906">
        <v>0</v>
      </c>
      <c r="AA34" s="906">
        <v>1</v>
      </c>
      <c r="AB34" s="906">
        <v>0</v>
      </c>
      <c r="AC34" s="906">
        <v>0</v>
      </c>
      <c r="AD34" s="907">
        <v>1</v>
      </c>
      <c r="AE34" s="380">
        <v>0</v>
      </c>
      <c r="AF34" s="381">
        <v>0</v>
      </c>
      <c r="AG34" s="381">
        <v>0</v>
      </c>
      <c r="AH34" s="381">
        <v>1</v>
      </c>
      <c r="AI34" s="909">
        <v>0</v>
      </c>
      <c r="AJ34" s="910">
        <v>1</v>
      </c>
      <c r="AK34" s="562">
        <f t="shared" si="9"/>
        <v>0.02</v>
      </c>
    </row>
    <row r="35" spans="1:37" ht="20.399999999999999" thickBot="1">
      <c r="A35" s="911" t="s">
        <v>787</v>
      </c>
      <c r="B35" s="474">
        <f>SUM(B7:B34)</f>
        <v>224</v>
      </c>
      <c r="C35" s="474">
        <f>SUM(C7:C34)</f>
        <v>510</v>
      </c>
      <c r="D35" s="474">
        <f>SUM(B35:C35)</f>
        <v>734</v>
      </c>
      <c r="E35" s="477">
        <f t="shared" ref="E35:J35" si="10">SUM(E7:E34)</f>
        <v>121</v>
      </c>
      <c r="F35" s="477">
        <f t="shared" si="10"/>
        <v>230</v>
      </c>
      <c r="G35" s="477">
        <f t="shared" si="10"/>
        <v>55</v>
      </c>
      <c r="H35" s="477">
        <f t="shared" si="10"/>
        <v>139</v>
      </c>
      <c r="I35" s="477">
        <f t="shared" si="10"/>
        <v>48</v>
      </c>
      <c r="J35" s="477">
        <f t="shared" si="10"/>
        <v>141</v>
      </c>
      <c r="K35" s="567">
        <f t="shared" si="1"/>
        <v>224</v>
      </c>
      <c r="L35" s="912">
        <f t="shared" si="1"/>
        <v>510</v>
      </c>
      <c r="M35" s="567">
        <f t="shared" ref="M35" si="11">SUM(K35:L35)</f>
        <v>734</v>
      </c>
      <c r="N35" s="480">
        <f>SUM(N7:N34)</f>
        <v>121</v>
      </c>
      <c r="O35" s="480">
        <f>SUM(O7:O34)</f>
        <v>338</v>
      </c>
      <c r="P35" s="913">
        <f t="shared" ref="P35" si="12">SUM(N35:O35)</f>
        <v>459</v>
      </c>
      <c r="Q35" s="914">
        <f t="shared" ref="Q35" si="13">SUM(P35/D35)</f>
        <v>0.62534059945504084</v>
      </c>
      <c r="R35" s="482">
        <f>SUM(R7:R34)</f>
        <v>5</v>
      </c>
      <c r="S35" s="482">
        <f>SUM(S7:S34)</f>
        <v>21</v>
      </c>
      <c r="T35" s="853">
        <f t="shared" si="5"/>
        <v>26</v>
      </c>
      <c r="U35" s="482">
        <f>SUM(U7:U34)</f>
        <v>17</v>
      </c>
      <c r="V35" s="482">
        <f t="shared" ref="V35:AJ35" si="14">SUM(V7:V34)</f>
        <v>8</v>
      </c>
      <c r="W35" s="482">
        <f t="shared" si="14"/>
        <v>1</v>
      </c>
      <c r="X35" s="474">
        <f t="shared" si="14"/>
        <v>26</v>
      </c>
      <c r="Y35" s="482">
        <f t="shared" si="14"/>
        <v>2</v>
      </c>
      <c r="Z35" s="482">
        <f t="shared" si="14"/>
        <v>5</v>
      </c>
      <c r="AA35" s="482">
        <f t="shared" si="14"/>
        <v>5</v>
      </c>
      <c r="AB35" s="482">
        <f t="shared" si="14"/>
        <v>3</v>
      </c>
      <c r="AC35" s="482">
        <f t="shared" si="14"/>
        <v>11</v>
      </c>
      <c r="AD35" s="474">
        <f t="shared" si="14"/>
        <v>26</v>
      </c>
      <c r="AE35" s="482">
        <f t="shared" si="14"/>
        <v>1</v>
      </c>
      <c r="AF35" s="482">
        <f t="shared" si="14"/>
        <v>1</v>
      </c>
      <c r="AG35" s="482">
        <f t="shared" si="14"/>
        <v>7</v>
      </c>
      <c r="AH35" s="482">
        <f t="shared" si="14"/>
        <v>16</v>
      </c>
      <c r="AI35" s="482">
        <f t="shared" si="14"/>
        <v>1</v>
      </c>
      <c r="AJ35" s="474">
        <f t="shared" si="14"/>
        <v>26</v>
      </c>
      <c r="AK35" s="562">
        <f t="shared" si="9"/>
        <v>3.5422343324250684E-2</v>
      </c>
    </row>
  </sheetData>
  <mergeCells count="50">
    <mergeCell ref="AH5:AH6"/>
    <mergeCell ref="AI5:AI6"/>
    <mergeCell ref="AJ5:AJ6"/>
    <mergeCell ref="AB5:AB6"/>
    <mergeCell ref="AC5:AC6"/>
    <mergeCell ref="AD5:AD6"/>
    <mergeCell ref="AF5:AF6"/>
    <mergeCell ref="AG5:AG6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M3:M6"/>
    <mergeCell ref="J5:J6"/>
    <mergeCell ref="S5:S6"/>
    <mergeCell ref="R3:T4"/>
    <mergeCell ref="U3:X4"/>
    <mergeCell ref="E3:F4"/>
    <mergeCell ref="G3:H4"/>
    <mergeCell ref="I3:J4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  <pageSetup paperSize="8" scale="5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zoomScale="70" zoomScaleNormal="70" workbookViewId="0">
      <selection activeCell="B17" sqref="B17:AK17"/>
    </sheetView>
  </sheetViews>
  <sheetFormatPr defaultColWidth="8.88671875" defaultRowHeight="19.8"/>
  <cols>
    <col min="1" max="1" width="28.33203125" style="171" customWidth="1"/>
    <col min="2" max="37" width="8.88671875" style="171"/>
    <col min="38" max="16384" width="8.88671875" style="59"/>
  </cols>
  <sheetData>
    <row r="1" spans="1:38" ht="20.399999999999999" thickBot="1">
      <c r="A1" s="1696" t="s">
        <v>169</v>
      </c>
      <c r="B1" s="1697"/>
      <c r="C1" s="1697"/>
      <c r="D1" s="1697"/>
      <c r="E1" s="1697"/>
      <c r="F1" s="1697"/>
      <c r="G1" s="1697"/>
      <c r="H1" s="1697"/>
      <c r="I1" s="1697"/>
      <c r="J1" s="1697"/>
      <c r="K1" s="1697"/>
      <c r="L1" s="1697"/>
      <c r="M1" s="1697"/>
      <c r="N1" s="1697"/>
      <c r="O1" s="1697"/>
      <c r="P1" s="1697"/>
      <c r="Q1" s="1697"/>
      <c r="R1" s="1697"/>
      <c r="S1" s="1697"/>
      <c r="T1" s="1697"/>
      <c r="U1" s="1697"/>
      <c r="V1" s="1697"/>
      <c r="W1" s="1697"/>
      <c r="X1" s="1697"/>
      <c r="Y1" s="1697"/>
      <c r="Z1" s="1697"/>
      <c r="AA1" s="1697"/>
      <c r="AB1" s="1697"/>
      <c r="AC1" s="1697"/>
      <c r="AD1" s="1697"/>
      <c r="AE1" s="1697"/>
      <c r="AF1" s="1697"/>
      <c r="AG1" s="1697"/>
      <c r="AH1" s="1697"/>
      <c r="AI1" s="1697"/>
      <c r="AJ1" s="1697"/>
      <c r="AK1" s="1697"/>
    </row>
    <row r="2" spans="1:38">
      <c r="A2" s="1698" t="s">
        <v>170</v>
      </c>
      <c r="B2" s="1700" t="s">
        <v>171</v>
      </c>
      <c r="C2" s="1701"/>
      <c r="D2" s="1702"/>
      <c r="E2" s="1700" t="s">
        <v>0</v>
      </c>
      <c r="F2" s="1703"/>
      <c r="G2" s="1703"/>
      <c r="H2" s="1703"/>
      <c r="I2" s="1703"/>
      <c r="J2" s="1704"/>
      <c r="K2" s="1705" t="s">
        <v>172</v>
      </c>
      <c r="L2" s="1706"/>
      <c r="M2" s="1707"/>
      <c r="N2" s="1700" t="s">
        <v>1</v>
      </c>
      <c r="O2" s="1701"/>
      <c r="P2" s="1701"/>
      <c r="Q2" s="1702"/>
      <c r="R2" s="1711" t="s">
        <v>173</v>
      </c>
      <c r="S2" s="1712"/>
      <c r="T2" s="1712"/>
      <c r="U2" s="1712"/>
      <c r="V2" s="1712"/>
      <c r="W2" s="1712"/>
      <c r="X2" s="1712"/>
      <c r="Y2" s="1712"/>
      <c r="Z2" s="1712"/>
      <c r="AA2" s="1712"/>
      <c r="AB2" s="1712"/>
      <c r="AC2" s="1712"/>
      <c r="AD2" s="1712"/>
      <c r="AE2" s="1712"/>
      <c r="AF2" s="1712"/>
      <c r="AG2" s="1712"/>
      <c r="AH2" s="1712"/>
      <c r="AI2" s="1712"/>
      <c r="AJ2" s="1712"/>
      <c r="AK2" s="1713"/>
    </row>
    <row r="3" spans="1:38">
      <c r="A3" s="1699"/>
      <c r="B3" s="1708" t="s">
        <v>3</v>
      </c>
      <c r="C3" s="1709" t="s">
        <v>4</v>
      </c>
      <c r="D3" s="1710" t="s">
        <v>5</v>
      </c>
      <c r="E3" s="1716" t="s">
        <v>174</v>
      </c>
      <c r="F3" s="1717"/>
      <c r="G3" s="1717" t="s">
        <v>175</v>
      </c>
      <c r="H3" s="1717"/>
      <c r="I3" s="1717" t="s">
        <v>176</v>
      </c>
      <c r="J3" s="1720"/>
      <c r="K3" s="1722" t="s">
        <v>3</v>
      </c>
      <c r="L3" s="1724" t="s">
        <v>4</v>
      </c>
      <c r="M3" s="1726" t="s">
        <v>5</v>
      </c>
      <c r="N3" s="1708"/>
      <c r="O3" s="1709"/>
      <c r="P3" s="1709"/>
      <c r="Q3" s="1710"/>
      <c r="R3" s="1729" t="s">
        <v>177</v>
      </c>
      <c r="S3" s="1730"/>
      <c r="T3" s="1731"/>
      <c r="U3" s="1730" t="s">
        <v>178</v>
      </c>
      <c r="V3" s="1731"/>
      <c r="W3" s="1731"/>
      <c r="X3" s="1731"/>
      <c r="Y3" s="1730" t="s">
        <v>179</v>
      </c>
      <c r="Z3" s="1731"/>
      <c r="AA3" s="1731"/>
      <c r="AB3" s="1731"/>
      <c r="AC3" s="1731"/>
      <c r="AD3" s="1733"/>
      <c r="AE3" s="1730" t="s">
        <v>180</v>
      </c>
      <c r="AF3" s="1730"/>
      <c r="AG3" s="1730"/>
      <c r="AH3" s="1730"/>
      <c r="AI3" s="1730"/>
      <c r="AJ3" s="1730"/>
      <c r="AK3" s="1714" t="s">
        <v>181</v>
      </c>
    </row>
    <row r="4" spans="1:38">
      <c r="A4" s="1699"/>
      <c r="B4" s="1708"/>
      <c r="C4" s="1709"/>
      <c r="D4" s="1710"/>
      <c r="E4" s="1718"/>
      <c r="F4" s="1719"/>
      <c r="G4" s="1717"/>
      <c r="H4" s="1717"/>
      <c r="I4" s="1719"/>
      <c r="J4" s="1721"/>
      <c r="K4" s="1723"/>
      <c r="L4" s="1725"/>
      <c r="M4" s="1727"/>
      <c r="N4" s="1708"/>
      <c r="O4" s="1709"/>
      <c r="P4" s="1709"/>
      <c r="Q4" s="1710"/>
      <c r="R4" s="1732"/>
      <c r="S4" s="1731"/>
      <c r="T4" s="1731"/>
      <c r="U4" s="1731"/>
      <c r="V4" s="1731"/>
      <c r="W4" s="1731"/>
      <c r="X4" s="1731"/>
      <c r="Y4" s="1731"/>
      <c r="Z4" s="1731"/>
      <c r="AA4" s="1731"/>
      <c r="AB4" s="1731"/>
      <c r="AC4" s="1731"/>
      <c r="AD4" s="1733"/>
      <c r="AE4" s="1730"/>
      <c r="AF4" s="1730"/>
      <c r="AG4" s="1730"/>
      <c r="AH4" s="1730"/>
      <c r="AI4" s="1730"/>
      <c r="AJ4" s="1730"/>
      <c r="AK4" s="1715"/>
    </row>
    <row r="5" spans="1:38">
      <c r="A5" s="1699"/>
      <c r="B5" s="1708"/>
      <c r="C5" s="1709"/>
      <c r="D5" s="1710"/>
      <c r="E5" s="1716" t="s">
        <v>3</v>
      </c>
      <c r="F5" s="1717" t="s">
        <v>4</v>
      </c>
      <c r="G5" s="1717" t="s">
        <v>3</v>
      </c>
      <c r="H5" s="1717" t="s">
        <v>4</v>
      </c>
      <c r="I5" s="1717" t="s">
        <v>3</v>
      </c>
      <c r="J5" s="1720" t="s">
        <v>4</v>
      </c>
      <c r="K5" s="1723"/>
      <c r="L5" s="1725"/>
      <c r="M5" s="1727"/>
      <c r="N5" s="1708" t="s">
        <v>3</v>
      </c>
      <c r="O5" s="1709" t="s">
        <v>4</v>
      </c>
      <c r="P5" s="1709" t="s">
        <v>5</v>
      </c>
      <c r="Q5" s="1710" t="s">
        <v>182</v>
      </c>
      <c r="R5" s="1734" t="s">
        <v>3</v>
      </c>
      <c r="S5" s="1728" t="s">
        <v>4</v>
      </c>
      <c r="T5" s="1724" t="s">
        <v>183</v>
      </c>
      <c r="U5" s="1728" t="s">
        <v>174</v>
      </c>
      <c r="V5" s="1728" t="s">
        <v>175</v>
      </c>
      <c r="W5" s="1728" t="s">
        <v>176</v>
      </c>
      <c r="X5" s="1724" t="s">
        <v>183</v>
      </c>
      <c r="Y5" s="1728" t="s">
        <v>184</v>
      </c>
      <c r="Z5" s="1728" t="s">
        <v>185</v>
      </c>
      <c r="AA5" s="1728" t="s">
        <v>186</v>
      </c>
      <c r="AB5" s="1728" t="s">
        <v>187</v>
      </c>
      <c r="AC5" s="1728" t="s">
        <v>188</v>
      </c>
      <c r="AD5" s="1724" t="s">
        <v>5</v>
      </c>
      <c r="AE5" s="1728" t="s">
        <v>189</v>
      </c>
      <c r="AF5" s="1728" t="s">
        <v>190</v>
      </c>
      <c r="AG5" s="1728" t="s">
        <v>191</v>
      </c>
      <c r="AH5" s="1728" t="s">
        <v>192</v>
      </c>
      <c r="AI5" s="1728" t="s">
        <v>193</v>
      </c>
      <c r="AJ5" s="1724" t="s">
        <v>183</v>
      </c>
      <c r="AK5" s="1715"/>
    </row>
    <row r="6" spans="1:38">
      <c r="A6" s="1699"/>
      <c r="B6" s="1708"/>
      <c r="C6" s="1709"/>
      <c r="D6" s="1710"/>
      <c r="E6" s="1716"/>
      <c r="F6" s="1717"/>
      <c r="G6" s="1717"/>
      <c r="H6" s="1717"/>
      <c r="I6" s="1717"/>
      <c r="J6" s="1720"/>
      <c r="K6" s="1723"/>
      <c r="L6" s="1725"/>
      <c r="M6" s="1727"/>
      <c r="N6" s="1708"/>
      <c r="O6" s="1709"/>
      <c r="P6" s="1709"/>
      <c r="Q6" s="1721"/>
      <c r="R6" s="1734"/>
      <c r="S6" s="1728"/>
      <c r="T6" s="1724"/>
      <c r="U6" s="1728"/>
      <c r="V6" s="1735"/>
      <c r="W6" s="1735"/>
      <c r="X6" s="1725"/>
      <c r="Y6" s="1735"/>
      <c r="Z6" s="1735"/>
      <c r="AA6" s="1735"/>
      <c r="AB6" s="1735"/>
      <c r="AC6" s="1735"/>
      <c r="AD6" s="1724"/>
      <c r="AE6" s="1735"/>
      <c r="AF6" s="1735"/>
      <c r="AG6" s="1735"/>
      <c r="AH6" s="1735"/>
      <c r="AI6" s="1735"/>
      <c r="AJ6" s="1725"/>
      <c r="AK6" s="1715"/>
    </row>
    <row r="7" spans="1:38" s="159" customFormat="1" ht="16.2">
      <c r="A7" s="145" t="s">
        <v>194</v>
      </c>
      <c r="B7" s="146">
        <v>0</v>
      </c>
      <c r="C7" s="147">
        <v>3</v>
      </c>
      <c r="D7" s="148">
        <v>3</v>
      </c>
      <c r="E7" s="149">
        <v>0</v>
      </c>
      <c r="F7" s="150">
        <v>1</v>
      </c>
      <c r="G7" s="150">
        <v>0</v>
      </c>
      <c r="H7" s="150">
        <v>2</v>
      </c>
      <c r="I7" s="150">
        <v>0</v>
      </c>
      <c r="J7" s="151">
        <v>0</v>
      </c>
      <c r="K7" s="152">
        <v>0</v>
      </c>
      <c r="L7" s="153">
        <v>3</v>
      </c>
      <c r="M7" s="154">
        <v>3</v>
      </c>
      <c r="N7" s="146">
        <v>0</v>
      </c>
      <c r="O7" s="147">
        <v>0</v>
      </c>
      <c r="P7" s="147">
        <v>0</v>
      </c>
      <c r="Q7" s="155">
        <f>SUM(P7/D7)</f>
        <v>0</v>
      </c>
      <c r="R7" s="156">
        <v>0</v>
      </c>
      <c r="S7" s="157">
        <v>0</v>
      </c>
      <c r="T7" s="153">
        <v>0</v>
      </c>
      <c r="U7" s="157">
        <v>0</v>
      </c>
      <c r="V7" s="157">
        <v>0</v>
      </c>
      <c r="W7" s="157">
        <v>0</v>
      </c>
      <c r="X7" s="153">
        <v>0</v>
      </c>
      <c r="Y7" s="157">
        <v>0</v>
      </c>
      <c r="Z7" s="157">
        <v>0</v>
      </c>
      <c r="AA7" s="157">
        <v>0</v>
      </c>
      <c r="AB7" s="157">
        <v>0</v>
      </c>
      <c r="AC7" s="157">
        <v>0</v>
      </c>
      <c r="AD7" s="153">
        <v>0</v>
      </c>
      <c r="AE7" s="157">
        <v>0</v>
      </c>
      <c r="AF7" s="157">
        <v>0</v>
      </c>
      <c r="AG7" s="157">
        <v>0</v>
      </c>
      <c r="AH7" s="157">
        <v>0</v>
      </c>
      <c r="AI7" s="157">
        <v>0</v>
      </c>
      <c r="AJ7" s="153">
        <v>0</v>
      </c>
      <c r="AK7" s="158">
        <f>SUM(AJ7/D7)</f>
        <v>0</v>
      </c>
      <c r="AL7" s="217"/>
    </row>
    <row r="8" spans="1:38" s="159" customFormat="1" ht="16.2">
      <c r="A8" s="145" t="s">
        <v>195</v>
      </c>
      <c r="B8" s="146">
        <v>4</v>
      </c>
      <c r="C8" s="147">
        <v>10</v>
      </c>
      <c r="D8" s="148">
        <v>14</v>
      </c>
      <c r="E8" s="149">
        <v>2</v>
      </c>
      <c r="F8" s="150">
        <v>4</v>
      </c>
      <c r="G8" s="150">
        <v>1</v>
      </c>
      <c r="H8" s="150">
        <v>4</v>
      </c>
      <c r="I8" s="150">
        <v>1</v>
      </c>
      <c r="J8" s="151">
        <v>2</v>
      </c>
      <c r="K8" s="152">
        <v>4</v>
      </c>
      <c r="L8" s="153">
        <v>10</v>
      </c>
      <c r="M8" s="154">
        <v>14</v>
      </c>
      <c r="N8" s="146">
        <v>1</v>
      </c>
      <c r="O8" s="147">
        <v>2</v>
      </c>
      <c r="P8" s="147">
        <v>3</v>
      </c>
      <c r="Q8" s="155">
        <f t="shared" ref="Q8:Q17" si="0">SUM(P8/D8)</f>
        <v>0.21428571428571427</v>
      </c>
      <c r="R8" s="156">
        <v>0</v>
      </c>
      <c r="S8" s="157">
        <v>0</v>
      </c>
      <c r="T8" s="153">
        <v>0</v>
      </c>
      <c r="U8" s="157">
        <v>0</v>
      </c>
      <c r="V8" s="157">
        <v>0</v>
      </c>
      <c r="W8" s="157">
        <v>0</v>
      </c>
      <c r="X8" s="153">
        <v>0</v>
      </c>
      <c r="Y8" s="157">
        <v>0</v>
      </c>
      <c r="Z8" s="157">
        <v>0</v>
      </c>
      <c r="AA8" s="157">
        <v>0</v>
      </c>
      <c r="AB8" s="157">
        <v>0</v>
      </c>
      <c r="AC8" s="157">
        <v>0</v>
      </c>
      <c r="AD8" s="153">
        <v>0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3">
        <v>0</v>
      </c>
      <c r="AK8" s="158">
        <f t="shared" ref="AK8:AK17" si="1">SUM(AJ8/D8)</f>
        <v>0</v>
      </c>
      <c r="AL8" s="217"/>
    </row>
    <row r="9" spans="1:38" s="159" customFormat="1" ht="16.2">
      <c r="A9" s="160" t="s">
        <v>196</v>
      </c>
      <c r="B9" s="146">
        <v>14</v>
      </c>
      <c r="C9" s="147">
        <v>62</v>
      </c>
      <c r="D9" s="148">
        <v>76</v>
      </c>
      <c r="E9" s="149">
        <v>7</v>
      </c>
      <c r="F9" s="150">
        <v>33</v>
      </c>
      <c r="G9" s="150">
        <v>4</v>
      </c>
      <c r="H9" s="150">
        <v>17</v>
      </c>
      <c r="I9" s="150">
        <v>3</v>
      </c>
      <c r="J9" s="151">
        <v>12</v>
      </c>
      <c r="K9" s="152">
        <v>14</v>
      </c>
      <c r="L9" s="153">
        <v>62</v>
      </c>
      <c r="M9" s="154">
        <v>76</v>
      </c>
      <c r="N9" s="146">
        <v>9</v>
      </c>
      <c r="O9" s="147">
        <v>17</v>
      </c>
      <c r="P9" s="147">
        <v>26</v>
      </c>
      <c r="Q9" s="155">
        <f t="shared" si="0"/>
        <v>0.34210526315789475</v>
      </c>
      <c r="R9" s="156">
        <v>0</v>
      </c>
      <c r="S9" s="157">
        <v>0</v>
      </c>
      <c r="T9" s="153">
        <v>0</v>
      </c>
      <c r="U9" s="157">
        <v>0</v>
      </c>
      <c r="V9" s="157">
        <v>0</v>
      </c>
      <c r="W9" s="157">
        <v>0</v>
      </c>
      <c r="X9" s="153">
        <v>0</v>
      </c>
      <c r="Y9" s="157">
        <v>0</v>
      </c>
      <c r="Z9" s="157">
        <v>0</v>
      </c>
      <c r="AA9" s="157">
        <v>0</v>
      </c>
      <c r="AB9" s="157">
        <v>0</v>
      </c>
      <c r="AC9" s="157">
        <v>0</v>
      </c>
      <c r="AD9" s="153">
        <v>0</v>
      </c>
      <c r="AE9" s="157">
        <v>0</v>
      </c>
      <c r="AF9" s="157">
        <v>0</v>
      </c>
      <c r="AG9" s="157">
        <v>0</v>
      </c>
      <c r="AH9" s="157">
        <v>0</v>
      </c>
      <c r="AI9" s="157">
        <v>0</v>
      </c>
      <c r="AJ9" s="153">
        <v>0</v>
      </c>
      <c r="AK9" s="158">
        <f t="shared" si="1"/>
        <v>0</v>
      </c>
      <c r="AL9" s="217"/>
    </row>
    <row r="10" spans="1:38">
      <c r="A10" s="160" t="s">
        <v>197</v>
      </c>
      <c r="B10" s="146">
        <v>0</v>
      </c>
      <c r="C10" s="147">
        <v>0</v>
      </c>
      <c r="D10" s="148">
        <v>0</v>
      </c>
      <c r="E10" s="149">
        <v>0</v>
      </c>
      <c r="F10" s="150">
        <v>0</v>
      </c>
      <c r="G10" s="150">
        <v>0</v>
      </c>
      <c r="H10" s="150">
        <v>0</v>
      </c>
      <c r="I10" s="150">
        <v>0</v>
      </c>
      <c r="J10" s="151">
        <v>0</v>
      </c>
      <c r="K10" s="152">
        <v>0</v>
      </c>
      <c r="L10" s="153">
        <v>0</v>
      </c>
      <c r="M10" s="154">
        <v>0</v>
      </c>
      <c r="N10" s="146">
        <v>0</v>
      </c>
      <c r="O10" s="147">
        <v>0</v>
      </c>
      <c r="P10" s="147">
        <v>0</v>
      </c>
      <c r="Q10" s="155">
        <v>0</v>
      </c>
      <c r="R10" s="156">
        <v>0</v>
      </c>
      <c r="S10" s="157">
        <v>0</v>
      </c>
      <c r="T10" s="153">
        <v>0</v>
      </c>
      <c r="U10" s="157">
        <v>0</v>
      </c>
      <c r="V10" s="157">
        <v>0</v>
      </c>
      <c r="W10" s="157">
        <v>0</v>
      </c>
      <c r="X10" s="153">
        <v>0</v>
      </c>
      <c r="Y10" s="157">
        <v>0</v>
      </c>
      <c r="Z10" s="157">
        <v>0</v>
      </c>
      <c r="AA10" s="157">
        <v>0</v>
      </c>
      <c r="AB10" s="157">
        <v>0</v>
      </c>
      <c r="AC10" s="157">
        <v>0</v>
      </c>
      <c r="AD10" s="153">
        <v>0</v>
      </c>
      <c r="AE10" s="157">
        <v>0</v>
      </c>
      <c r="AF10" s="157">
        <v>0</v>
      </c>
      <c r="AG10" s="157">
        <v>0</v>
      </c>
      <c r="AH10" s="157">
        <v>0</v>
      </c>
      <c r="AI10" s="157">
        <v>0</v>
      </c>
      <c r="AJ10" s="153">
        <v>0</v>
      </c>
      <c r="AK10" s="158">
        <v>0</v>
      </c>
      <c r="AL10" s="158"/>
    </row>
    <row r="11" spans="1:38">
      <c r="A11" s="160" t="s">
        <v>198</v>
      </c>
      <c r="B11" s="146">
        <v>3</v>
      </c>
      <c r="C11" s="147">
        <v>6</v>
      </c>
      <c r="D11" s="148">
        <v>9</v>
      </c>
      <c r="E11" s="149">
        <v>0</v>
      </c>
      <c r="F11" s="150">
        <v>1</v>
      </c>
      <c r="G11" s="150">
        <v>1</v>
      </c>
      <c r="H11" s="150">
        <v>4</v>
      </c>
      <c r="I11" s="150">
        <v>2</v>
      </c>
      <c r="J11" s="151">
        <v>1</v>
      </c>
      <c r="K11" s="152">
        <v>3</v>
      </c>
      <c r="L11" s="153">
        <v>6</v>
      </c>
      <c r="M11" s="154">
        <v>9</v>
      </c>
      <c r="N11" s="146">
        <v>3</v>
      </c>
      <c r="O11" s="147">
        <v>6</v>
      </c>
      <c r="P11" s="147">
        <v>9</v>
      </c>
      <c r="Q11" s="155">
        <f t="shared" si="0"/>
        <v>1</v>
      </c>
      <c r="R11" s="156">
        <v>0</v>
      </c>
      <c r="S11" s="157">
        <v>0</v>
      </c>
      <c r="T11" s="153">
        <v>0</v>
      </c>
      <c r="U11" s="157">
        <v>0</v>
      </c>
      <c r="V11" s="157">
        <v>0</v>
      </c>
      <c r="W11" s="157">
        <v>0</v>
      </c>
      <c r="X11" s="153">
        <v>0</v>
      </c>
      <c r="Y11" s="157">
        <v>0</v>
      </c>
      <c r="Z11" s="157">
        <v>0</v>
      </c>
      <c r="AA11" s="157">
        <v>0</v>
      </c>
      <c r="AB11" s="157">
        <v>0</v>
      </c>
      <c r="AC11" s="157">
        <v>0</v>
      </c>
      <c r="AD11" s="153">
        <v>0</v>
      </c>
      <c r="AE11" s="157">
        <v>0</v>
      </c>
      <c r="AF11" s="157">
        <v>0</v>
      </c>
      <c r="AG11" s="157">
        <v>0</v>
      </c>
      <c r="AH11" s="157">
        <v>0</v>
      </c>
      <c r="AI11" s="157">
        <v>0</v>
      </c>
      <c r="AJ11" s="153">
        <v>0</v>
      </c>
      <c r="AK11" s="158">
        <f t="shared" si="1"/>
        <v>0</v>
      </c>
      <c r="AL11" s="217"/>
    </row>
    <row r="12" spans="1:38">
      <c r="A12" s="160" t="s">
        <v>199</v>
      </c>
      <c r="B12" s="146">
        <v>4</v>
      </c>
      <c r="C12" s="147">
        <v>14</v>
      </c>
      <c r="D12" s="148">
        <v>18</v>
      </c>
      <c r="E12" s="149">
        <v>3</v>
      </c>
      <c r="F12" s="150">
        <v>10</v>
      </c>
      <c r="G12" s="150">
        <v>1</v>
      </c>
      <c r="H12" s="150">
        <v>2</v>
      </c>
      <c r="I12" s="150">
        <v>0</v>
      </c>
      <c r="J12" s="151">
        <v>2</v>
      </c>
      <c r="K12" s="152">
        <v>4</v>
      </c>
      <c r="L12" s="153">
        <v>14</v>
      </c>
      <c r="M12" s="154">
        <v>18</v>
      </c>
      <c r="N12" s="146">
        <v>0</v>
      </c>
      <c r="O12" s="147">
        <v>0</v>
      </c>
      <c r="P12" s="147">
        <v>0</v>
      </c>
      <c r="Q12" s="155">
        <f t="shared" si="0"/>
        <v>0</v>
      </c>
      <c r="R12" s="156">
        <v>0</v>
      </c>
      <c r="S12" s="157">
        <v>0</v>
      </c>
      <c r="T12" s="153">
        <v>0</v>
      </c>
      <c r="U12" s="157">
        <v>0</v>
      </c>
      <c r="V12" s="157">
        <v>0</v>
      </c>
      <c r="W12" s="157">
        <v>0</v>
      </c>
      <c r="X12" s="153">
        <v>0</v>
      </c>
      <c r="Y12" s="157">
        <v>0</v>
      </c>
      <c r="Z12" s="157">
        <v>0</v>
      </c>
      <c r="AA12" s="157">
        <v>0</v>
      </c>
      <c r="AB12" s="157">
        <v>0</v>
      </c>
      <c r="AC12" s="157">
        <v>0</v>
      </c>
      <c r="AD12" s="153">
        <v>0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3">
        <v>0</v>
      </c>
      <c r="AK12" s="158">
        <f t="shared" si="1"/>
        <v>0</v>
      </c>
      <c r="AL12" s="217"/>
    </row>
    <row r="13" spans="1:38">
      <c r="A13" s="161" t="s">
        <v>200</v>
      </c>
      <c r="B13" s="162">
        <v>0</v>
      </c>
      <c r="C13" s="163">
        <v>14</v>
      </c>
      <c r="D13" s="164">
        <v>14</v>
      </c>
      <c r="E13" s="165">
        <v>0</v>
      </c>
      <c r="F13" s="166">
        <v>2</v>
      </c>
      <c r="G13" s="166">
        <v>0</v>
      </c>
      <c r="H13" s="166">
        <v>8</v>
      </c>
      <c r="I13" s="166">
        <v>0</v>
      </c>
      <c r="J13" s="167">
        <v>4</v>
      </c>
      <c r="K13" s="168">
        <v>0</v>
      </c>
      <c r="L13" s="169">
        <v>14</v>
      </c>
      <c r="M13" s="170">
        <v>14</v>
      </c>
      <c r="N13" s="146">
        <v>0</v>
      </c>
      <c r="O13" s="147">
        <v>11</v>
      </c>
      <c r="P13" s="147">
        <v>11</v>
      </c>
      <c r="Q13" s="155">
        <f t="shared" si="0"/>
        <v>0.7857142857142857</v>
      </c>
      <c r="R13" s="156">
        <v>0</v>
      </c>
      <c r="S13" s="157">
        <v>11</v>
      </c>
      <c r="T13" s="153">
        <v>11</v>
      </c>
      <c r="U13" s="157">
        <v>1</v>
      </c>
      <c r="V13" s="157">
        <v>8</v>
      </c>
      <c r="W13" s="157">
        <v>2</v>
      </c>
      <c r="X13" s="153">
        <f>U13+V13+W13</f>
        <v>11</v>
      </c>
      <c r="Y13" s="157">
        <v>0</v>
      </c>
      <c r="Z13" s="157">
        <v>0</v>
      </c>
      <c r="AA13" s="157">
        <v>9</v>
      </c>
      <c r="AB13" s="157">
        <v>2</v>
      </c>
      <c r="AC13" s="157">
        <v>0</v>
      </c>
      <c r="AD13" s="153">
        <v>11</v>
      </c>
      <c r="AE13" s="157">
        <v>3</v>
      </c>
      <c r="AF13" s="157">
        <v>2</v>
      </c>
      <c r="AG13" s="157">
        <v>6</v>
      </c>
      <c r="AH13" s="157">
        <v>0</v>
      </c>
      <c r="AI13" s="157">
        <v>0</v>
      </c>
      <c r="AJ13" s="153">
        <v>11</v>
      </c>
      <c r="AK13" s="158">
        <f t="shared" si="1"/>
        <v>0.7857142857142857</v>
      </c>
      <c r="AL13" s="217"/>
    </row>
    <row r="14" spans="1:38">
      <c r="A14" s="160" t="s">
        <v>201</v>
      </c>
      <c r="B14" s="146">
        <v>10</v>
      </c>
      <c r="C14" s="147">
        <v>28</v>
      </c>
      <c r="D14" s="148">
        <v>38</v>
      </c>
      <c r="E14" s="149">
        <v>4</v>
      </c>
      <c r="F14" s="150">
        <v>8</v>
      </c>
      <c r="G14" s="150">
        <v>3</v>
      </c>
      <c r="H14" s="150">
        <v>10</v>
      </c>
      <c r="I14" s="150">
        <v>3</v>
      </c>
      <c r="J14" s="151">
        <v>10</v>
      </c>
      <c r="K14" s="152">
        <v>10</v>
      </c>
      <c r="L14" s="153">
        <v>28</v>
      </c>
      <c r="M14" s="154">
        <v>38</v>
      </c>
      <c r="N14" s="146">
        <v>2</v>
      </c>
      <c r="O14" s="147">
        <v>10</v>
      </c>
      <c r="P14" s="147">
        <v>12</v>
      </c>
      <c r="Q14" s="155">
        <f t="shared" si="0"/>
        <v>0.31578947368421051</v>
      </c>
      <c r="R14" s="156">
        <v>1</v>
      </c>
      <c r="S14" s="157">
        <v>4</v>
      </c>
      <c r="T14" s="153">
        <v>5</v>
      </c>
      <c r="U14" s="157">
        <v>1</v>
      </c>
      <c r="V14" s="157">
        <v>4</v>
      </c>
      <c r="W14" s="157">
        <v>0</v>
      </c>
      <c r="X14" s="153">
        <v>5</v>
      </c>
      <c r="Y14" s="157">
        <v>0</v>
      </c>
      <c r="Z14" s="157">
        <v>0</v>
      </c>
      <c r="AA14" s="157">
        <v>2</v>
      </c>
      <c r="AB14" s="157">
        <v>3</v>
      </c>
      <c r="AC14" s="157">
        <v>0</v>
      </c>
      <c r="AD14" s="153">
        <v>5</v>
      </c>
      <c r="AE14" s="157">
        <v>0</v>
      </c>
      <c r="AF14" s="157">
        <v>0</v>
      </c>
      <c r="AG14" s="157">
        <v>2</v>
      </c>
      <c r="AH14" s="157">
        <v>2</v>
      </c>
      <c r="AI14" s="157">
        <v>1</v>
      </c>
      <c r="AJ14" s="153">
        <v>5</v>
      </c>
      <c r="AK14" s="158">
        <f t="shared" si="1"/>
        <v>0.13157894736842105</v>
      </c>
      <c r="AL14" s="217"/>
    </row>
    <row r="15" spans="1:38">
      <c r="A15" s="160" t="s">
        <v>202</v>
      </c>
      <c r="B15" s="146">
        <v>3</v>
      </c>
      <c r="C15" s="147">
        <v>5</v>
      </c>
      <c r="D15" s="148">
        <v>8</v>
      </c>
      <c r="E15" s="149">
        <v>2</v>
      </c>
      <c r="F15" s="150">
        <v>3</v>
      </c>
      <c r="G15" s="150">
        <v>1</v>
      </c>
      <c r="H15" s="150">
        <v>2</v>
      </c>
      <c r="I15" s="150">
        <v>0</v>
      </c>
      <c r="J15" s="151">
        <v>0</v>
      </c>
      <c r="K15" s="152">
        <v>3</v>
      </c>
      <c r="L15" s="153">
        <v>5</v>
      </c>
      <c r="M15" s="154">
        <v>8</v>
      </c>
      <c r="N15" s="146">
        <v>0</v>
      </c>
      <c r="O15" s="147">
        <v>0</v>
      </c>
      <c r="P15" s="147">
        <v>0</v>
      </c>
      <c r="Q15" s="155">
        <f t="shared" si="0"/>
        <v>0</v>
      </c>
      <c r="R15" s="156">
        <v>0</v>
      </c>
      <c r="S15" s="157">
        <v>0</v>
      </c>
      <c r="T15" s="153">
        <v>0</v>
      </c>
      <c r="U15" s="157">
        <v>0</v>
      </c>
      <c r="V15" s="157">
        <v>0</v>
      </c>
      <c r="W15" s="157">
        <v>0</v>
      </c>
      <c r="X15" s="153">
        <v>0</v>
      </c>
      <c r="Y15" s="157">
        <v>0</v>
      </c>
      <c r="Z15" s="157">
        <v>0</v>
      </c>
      <c r="AA15" s="157">
        <v>0</v>
      </c>
      <c r="AB15" s="157">
        <v>0</v>
      </c>
      <c r="AC15" s="157">
        <v>0</v>
      </c>
      <c r="AD15" s="153">
        <v>0</v>
      </c>
      <c r="AE15" s="157">
        <v>0</v>
      </c>
      <c r="AF15" s="157">
        <v>0</v>
      </c>
      <c r="AG15" s="157">
        <v>0</v>
      </c>
      <c r="AH15" s="157">
        <v>0</v>
      </c>
      <c r="AI15" s="157">
        <v>0</v>
      </c>
      <c r="AJ15" s="153">
        <v>0</v>
      </c>
      <c r="AK15" s="158">
        <f t="shared" si="1"/>
        <v>0</v>
      </c>
      <c r="AL15" s="217"/>
    </row>
    <row r="16" spans="1:38">
      <c r="A16" s="202" t="s">
        <v>203</v>
      </c>
      <c r="B16" s="203">
        <v>11</v>
      </c>
      <c r="C16" s="204">
        <v>36</v>
      </c>
      <c r="D16" s="205">
        <v>47</v>
      </c>
      <c r="E16" s="206">
        <v>4</v>
      </c>
      <c r="F16" s="207">
        <v>19</v>
      </c>
      <c r="G16" s="207">
        <v>3</v>
      </c>
      <c r="H16" s="207">
        <v>12</v>
      </c>
      <c r="I16" s="207">
        <v>4</v>
      </c>
      <c r="J16" s="208">
        <v>5</v>
      </c>
      <c r="K16" s="209">
        <v>11</v>
      </c>
      <c r="L16" s="210">
        <v>36</v>
      </c>
      <c r="M16" s="211">
        <v>47</v>
      </c>
      <c r="N16" s="212">
        <v>11</v>
      </c>
      <c r="O16" s="213">
        <v>30</v>
      </c>
      <c r="P16" s="213">
        <v>41</v>
      </c>
      <c r="Q16" s="155">
        <f t="shared" si="0"/>
        <v>0.87234042553191493</v>
      </c>
      <c r="R16" s="214">
        <v>0</v>
      </c>
      <c r="S16" s="215">
        <v>3</v>
      </c>
      <c r="T16" s="216">
        <v>3</v>
      </c>
      <c r="U16" s="215">
        <v>2</v>
      </c>
      <c r="V16" s="215">
        <v>1</v>
      </c>
      <c r="W16" s="215">
        <v>0</v>
      </c>
      <c r="X16" s="216">
        <v>3</v>
      </c>
      <c r="Y16" s="215">
        <v>0</v>
      </c>
      <c r="Z16" s="215">
        <v>0</v>
      </c>
      <c r="AA16" s="215">
        <v>0</v>
      </c>
      <c r="AB16" s="215">
        <v>2</v>
      </c>
      <c r="AC16" s="215">
        <v>1</v>
      </c>
      <c r="AD16" s="216">
        <v>3</v>
      </c>
      <c r="AE16" s="215">
        <v>0</v>
      </c>
      <c r="AF16" s="215">
        <v>0</v>
      </c>
      <c r="AG16" s="215">
        <v>0</v>
      </c>
      <c r="AH16" s="215">
        <v>2</v>
      </c>
      <c r="AI16" s="215">
        <v>1</v>
      </c>
      <c r="AJ16" s="216">
        <v>3</v>
      </c>
      <c r="AK16" s="158">
        <f t="shared" si="1"/>
        <v>6.3829787234042548E-2</v>
      </c>
      <c r="AL16" s="217"/>
    </row>
    <row r="17" spans="1:38">
      <c r="A17" s="231" t="s">
        <v>280</v>
      </c>
      <c r="B17" s="231">
        <f>SUM(B7:B16)</f>
        <v>49</v>
      </c>
      <c r="C17" s="231">
        <f t="shared" ref="C17:AJ17" si="2">SUM(C7:C16)</f>
        <v>178</v>
      </c>
      <c r="D17" s="231">
        <f t="shared" si="2"/>
        <v>227</v>
      </c>
      <c r="E17" s="231">
        <f t="shared" si="2"/>
        <v>22</v>
      </c>
      <c r="F17" s="231">
        <f t="shared" si="2"/>
        <v>81</v>
      </c>
      <c r="G17" s="231">
        <f t="shared" si="2"/>
        <v>14</v>
      </c>
      <c r="H17" s="231">
        <f t="shared" si="2"/>
        <v>61</v>
      </c>
      <c r="I17" s="231">
        <f t="shared" si="2"/>
        <v>13</v>
      </c>
      <c r="J17" s="231">
        <f t="shared" si="2"/>
        <v>36</v>
      </c>
      <c r="K17" s="231">
        <f t="shared" si="2"/>
        <v>49</v>
      </c>
      <c r="L17" s="231">
        <f t="shared" si="2"/>
        <v>178</v>
      </c>
      <c r="M17" s="231">
        <f t="shared" si="2"/>
        <v>227</v>
      </c>
      <c r="N17" s="231">
        <f t="shared" si="2"/>
        <v>26</v>
      </c>
      <c r="O17" s="231">
        <f t="shared" si="2"/>
        <v>76</v>
      </c>
      <c r="P17" s="231">
        <f t="shared" si="2"/>
        <v>102</v>
      </c>
      <c r="Q17" s="232">
        <f t="shared" si="0"/>
        <v>0.44933920704845814</v>
      </c>
      <c r="R17" s="231">
        <f t="shared" si="2"/>
        <v>1</v>
      </c>
      <c r="S17" s="231">
        <f t="shared" si="2"/>
        <v>18</v>
      </c>
      <c r="T17" s="231">
        <f t="shared" si="2"/>
        <v>19</v>
      </c>
      <c r="U17" s="231">
        <f t="shared" si="2"/>
        <v>4</v>
      </c>
      <c r="V17" s="231">
        <f t="shared" si="2"/>
        <v>13</v>
      </c>
      <c r="W17" s="231">
        <f t="shared" si="2"/>
        <v>2</v>
      </c>
      <c r="X17" s="231">
        <f t="shared" si="2"/>
        <v>19</v>
      </c>
      <c r="Y17" s="231">
        <f t="shared" si="2"/>
        <v>0</v>
      </c>
      <c r="Z17" s="231">
        <f t="shared" si="2"/>
        <v>0</v>
      </c>
      <c r="AA17" s="231">
        <f t="shared" si="2"/>
        <v>11</v>
      </c>
      <c r="AB17" s="231">
        <f t="shared" si="2"/>
        <v>7</v>
      </c>
      <c r="AC17" s="231">
        <f t="shared" si="2"/>
        <v>1</v>
      </c>
      <c r="AD17" s="231">
        <f t="shared" si="2"/>
        <v>19</v>
      </c>
      <c r="AE17" s="231">
        <f t="shared" si="2"/>
        <v>3</v>
      </c>
      <c r="AF17" s="231">
        <f t="shared" si="2"/>
        <v>2</v>
      </c>
      <c r="AG17" s="231">
        <f t="shared" si="2"/>
        <v>8</v>
      </c>
      <c r="AH17" s="231">
        <f t="shared" si="2"/>
        <v>4</v>
      </c>
      <c r="AI17" s="231">
        <f t="shared" si="2"/>
        <v>2</v>
      </c>
      <c r="AJ17" s="231">
        <f t="shared" si="2"/>
        <v>19</v>
      </c>
      <c r="AK17" s="232">
        <f t="shared" si="1"/>
        <v>8.3700440528634359E-2</v>
      </c>
      <c r="AL17" s="217"/>
    </row>
  </sheetData>
  <mergeCells count="50">
    <mergeCell ref="AH5:AH6"/>
    <mergeCell ref="AI5:AI6"/>
    <mergeCell ref="AJ5:AJ6"/>
    <mergeCell ref="AB5:AB6"/>
    <mergeCell ref="AC5:AC6"/>
    <mergeCell ref="AD5:AD6"/>
    <mergeCell ref="AF5:AF6"/>
    <mergeCell ref="AG5:AG6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M3:M6"/>
    <mergeCell ref="J5:J6"/>
    <mergeCell ref="S5:S6"/>
    <mergeCell ref="R3:T4"/>
    <mergeCell ref="U3:X4"/>
    <mergeCell ref="E3:F4"/>
    <mergeCell ref="G3:H4"/>
    <mergeCell ref="I3:J4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opLeftCell="E1" zoomScale="55" zoomScaleNormal="55" workbookViewId="0">
      <selection activeCell="B16" sqref="B16:AK16"/>
    </sheetView>
  </sheetViews>
  <sheetFormatPr defaultColWidth="8.88671875" defaultRowHeight="19.8"/>
  <cols>
    <col min="1" max="1" width="34.6640625" style="59" customWidth="1"/>
    <col min="2" max="256" width="8.88671875" style="59"/>
    <col min="257" max="257" width="34.6640625" style="59" customWidth="1"/>
    <col min="258" max="512" width="8.88671875" style="59"/>
    <col min="513" max="513" width="34.6640625" style="59" customWidth="1"/>
    <col min="514" max="768" width="8.88671875" style="59"/>
    <col min="769" max="769" width="34.6640625" style="59" customWidth="1"/>
    <col min="770" max="1024" width="8.88671875" style="59"/>
    <col min="1025" max="1025" width="34.6640625" style="59" customWidth="1"/>
    <col min="1026" max="1280" width="8.88671875" style="59"/>
    <col min="1281" max="1281" width="34.6640625" style="59" customWidth="1"/>
    <col min="1282" max="1536" width="8.88671875" style="59"/>
    <col min="1537" max="1537" width="34.6640625" style="59" customWidth="1"/>
    <col min="1538" max="1792" width="8.88671875" style="59"/>
    <col min="1793" max="1793" width="34.6640625" style="59" customWidth="1"/>
    <col min="1794" max="2048" width="8.88671875" style="59"/>
    <col min="2049" max="2049" width="34.6640625" style="59" customWidth="1"/>
    <col min="2050" max="2304" width="8.88671875" style="59"/>
    <col min="2305" max="2305" width="34.6640625" style="59" customWidth="1"/>
    <col min="2306" max="2560" width="8.88671875" style="59"/>
    <col min="2561" max="2561" width="34.6640625" style="59" customWidth="1"/>
    <col min="2562" max="2816" width="8.88671875" style="59"/>
    <col min="2817" max="2817" width="34.6640625" style="59" customWidth="1"/>
    <col min="2818" max="3072" width="8.88671875" style="59"/>
    <col min="3073" max="3073" width="34.6640625" style="59" customWidth="1"/>
    <col min="3074" max="3328" width="8.88671875" style="59"/>
    <col min="3329" max="3329" width="34.6640625" style="59" customWidth="1"/>
    <col min="3330" max="3584" width="8.88671875" style="59"/>
    <col min="3585" max="3585" width="34.6640625" style="59" customWidth="1"/>
    <col min="3586" max="3840" width="8.88671875" style="59"/>
    <col min="3841" max="3841" width="34.6640625" style="59" customWidth="1"/>
    <col min="3842" max="4096" width="8.88671875" style="59"/>
    <col min="4097" max="4097" width="34.6640625" style="59" customWidth="1"/>
    <col min="4098" max="4352" width="8.88671875" style="59"/>
    <col min="4353" max="4353" width="34.6640625" style="59" customWidth="1"/>
    <col min="4354" max="4608" width="8.88671875" style="59"/>
    <col min="4609" max="4609" width="34.6640625" style="59" customWidth="1"/>
    <col min="4610" max="4864" width="8.88671875" style="59"/>
    <col min="4865" max="4865" width="34.6640625" style="59" customWidth="1"/>
    <col min="4866" max="5120" width="8.88671875" style="59"/>
    <col min="5121" max="5121" width="34.6640625" style="59" customWidth="1"/>
    <col min="5122" max="5376" width="8.88671875" style="59"/>
    <col min="5377" max="5377" width="34.6640625" style="59" customWidth="1"/>
    <col min="5378" max="5632" width="8.88671875" style="59"/>
    <col min="5633" max="5633" width="34.6640625" style="59" customWidth="1"/>
    <col min="5634" max="5888" width="8.88671875" style="59"/>
    <col min="5889" max="5889" width="34.6640625" style="59" customWidth="1"/>
    <col min="5890" max="6144" width="8.88671875" style="59"/>
    <col min="6145" max="6145" width="34.6640625" style="59" customWidth="1"/>
    <col min="6146" max="6400" width="8.88671875" style="59"/>
    <col min="6401" max="6401" width="34.6640625" style="59" customWidth="1"/>
    <col min="6402" max="6656" width="8.88671875" style="59"/>
    <col min="6657" max="6657" width="34.6640625" style="59" customWidth="1"/>
    <col min="6658" max="6912" width="8.88671875" style="59"/>
    <col min="6913" max="6913" width="34.6640625" style="59" customWidth="1"/>
    <col min="6914" max="7168" width="8.88671875" style="59"/>
    <col min="7169" max="7169" width="34.6640625" style="59" customWidth="1"/>
    <col min="7170" max="7424" width="8.88671875" style="59"/>
    <col min="7425" max="7425" width="34.6640625" style="59" customWidth="1"/>
    <col min="7426" max="7680" width="8.88671875" style="59"/>
    <col min="7681" max="7681" width="34.6640625" style="59" customWidth="1"/>
    <col min="7682" max="7936" width="8.88671875" style="59"/>
    <col min="7937" max="7937" width="34.6640625" style="59" customWidth="1"/>
    <col min="7938" max="8192" width="8.88671875" style="59"/>
    <col min="8193" max="8193" width="34.6640625" style="59" customWidth="1"/>
    <col min="8194" max="8448" width="8.88671875" style="59"/>
    <col min="8449" max="8449" width="34.6640625" style="59" customWidth="1"/>
    <col min="8450" max="8704" width="8.88671875" style="59"/>
    <col min="8705" max="8705" width="34.6640625" style="59" customWidth="1"/>
    <col min="8706" max="8960" width="8.88671875" style="59"/>
    <col min="8961" max="8961" width="34.6640625" style="59" customWidth="1"/>
    <col min="8962" max="9216" width="8.88671875" style="59"/>
    <col min="9217" max="9217" width="34.6640625" style="59" customWidth="1"/>
    <col min="9218" max="9472" width="8.88671875" style="59"/>
    <col min="9473" max="9473" width="34.6640625" style="59" customWidth="1"/>
    <col min="9474" max="9728" width="8.88671875" style="59"/>
    <col min="9729" max="9729" width="34.6640625" style="59" customWidth="1"/>
    <col min="9730" max="9984" width="8.88671875" style="59"/>
    <col min="9985" max="9985" width="34.6640625" style="59" customWidth="1"/>
    <col min="9986" max="10240" width="8.88671875" style="59"/>
    <col min="10241" max="10241" width="34.6640625" style="59" customWidth="1"/>
    <col min="10242" max="10496" width="8.88671875" style="59"/>
    <col min="10497" max="10497" width="34.6640625" style="59" customWidth="1"/>
    <col min="10498" max="10752" width="8.88671875" style="59"/>
    <col min="10753" max="10753" width="34.6640625" style="59" customWidth="1"/>
    <col min="10754" max="11008" width="8.88671875" style="59"/>
    <col min="11009" max="11009" width="34.6640625" style="59" customWidth="1"/>
    <col min="11010" max="11264" width="8.88671875" style="59"/>
    <col min="11265" max="11265" width="34.6640625" style="59" customWidth="1"/>
    <col min="11266" max="11520" width="8.88671875" style="59"/>
    <col min="11521" max="11521" width="34.6640625" style="59" customWidth="1"/>
    <col min="11522" max="11776" width="8.88671875" style="59"/>
    <col min="11777" max="11777" width="34.6640625" style="59" customWidth="1"/>
    <col min="11778" max="12032" width="8.88671875" style="59"/>
    <col min="12033" max="12033" width="34.6640625" style="59" customWidth="1"/>
    <col min="12034" max="12288" width="8.88671875" style="59"/>
    <col min="12289" max="12289" width="34.6640625" style="59" customWidth="1"/>
    <col min="12290" max="12544" width="8.88671875" style="59"/>
    <col min="12545" max="12545" width="34.6640625" style="59" customWidth="1"/>
    <col min="12546" max="12800" width="8.88671875" style="59"/>
    <col min="12801" max="12801" width="34.6640625" style="59" customWidth="1"/>
    <col min="12802" max="13056" width="8.88671875" style="59"/>
    <col min="13057" max="13057" width="34.6640625" style="59" customWidth="1"/>
    <col min="13058" max="13312" width="8.88671875" style="59"/>
    <col min="13313" max="13313" width="34.6640625" style="59" customWidth="1"/>
    <col min="13314" max="13568" width="8.88671875" style="59"/>
    <col min="13569" max="13569" width="34.6640625" style="59" customWidth="1"/>
    <col min="13570" max="13824" width="8.88671875" style="59"/>
    <col min="13825" max="13825" width="34.6640625" style="59" customWidth="1"/>
    <col min="13826" max="14080" width="8.88671875" style="59"/>
    <col min="14081" max="14081" width="34.6640625" style="59" customWidth="1"/>
    <col min="14082" max="14336" width="8.88671875" style="59"/>
    <col min="14337" max="14337" width="34.6640625" style="59" customWidth="1"/>
    <col min="14338" max="14592" width="8.88671875" style="59"/>
    <col min="14593" max="14593" width="34.6640625" style="59" customWidth="1"/>
    <col min="14594" max="14848" width="8.88671875" style="59"/>
    <col min="14849" max="14849" width="34.6640625" style="59" customWidth="1"/>
    <col min="14850" max="15104" width="8.88671875" style="59"/>
    <col min="15105" max="15105" width="34.6640625" style="59" customWidth="1"/>
    <col min="15106" max="15360" width="8.88671875" style="59"/>
    <col min="15361" max="15361" width="34.6640625" style="59" customWidth="1"/>
    <col min="15362" max="15616" width="8.88671875" style="59"/>
    <col min="15617" max="15617" width="34.6640625" style="59" customWidth="1"/>
    <col min="15618" max="15872" width="8.88671875" style="59"/>
    <col min="15873" max="15873" width="34.6640625" style="59" customWidth="1"/>
    <col min="15874" max="16128" width="8.88671875" style="59"/>
    <col min="16129" max="16129" width="34.6640625" style="59" customWidth="1"/>
    <col min="16130" max="16384" width="8.88671875" style="59"/>
  </cols>
  <sheetData>
    <row r="1" spans="1:38" ht="76.95" customHeight="1" thickBot="1">
      <c r="A1" s="1177" t="s">
        <v>39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1178"/>
      <c r="Q1" s="1178"/>
      <c r="R1" s="1178"/>
      <c r="S1" s="1178"/>
      <c r="T1" s="1178"/>
      <c r="U1" s="1178"/>
      <c r="V1" s="1178"/>
      <c r="W1" s="1178"/>
      <c r="X1" s="1178"/>
      <c r="Y1" s="1178"/>
      <c r="Z1" s="1178"/>
      <c r="AA1" s="1178"/>
      <c r="AB1" s="1178"/>
      <c r="AC1" s="1178"/>
      <c r="AD1" s="1178"/>
      <c r="AE1" s="1178"/>
      <c r="AF1" s="1178"/>
      <c r="AG1" s="1178"/>
      <c r="AH1" s="1178"/>
      <c r="AI1" s="1178"/>
      <c r="AJ1" s="1178"/>
      <c r="AK1" s="1178"/>
    </row>
    <row r="2" spans="1:38" ht="42" customHeight="1" thickBot="1">
      <c r="A2" s="1179" t="s">
        <v>40</v>
      </c>
      <c r="B2" s="1182" t="s">
        <v>41</v>
      </c>
      <c r="C2" s="1183"/>
      <c r="D2" s="1184"/>
      <c r="E2" s="1185" t="s">
        <v>0</v>
      </c>
      <c r="F2" s="1186"/>
      <c r="G2" s="1186"/>
      <c r="H2" s="1186"/>
      <c r="I2" s="1186"/>
      <c r="J2" s="1187"/>
      <c r="K2" s="1166" t="s">
        <v>42</v>
      </c>
      <c r="L2" s="1169"/>
      <c r="M2" s="1175"/>
      <c r="N2" s="1188" t="s">
        <v>1</v>
      </c>
      <c r="O2" s="1188"/>
      <c r="P2" s="1188"/>
      <c r="Q2" s="1189"/>
      <c r="R2" s="1192" t="s">
        <v>43</v>
      </c>
      <c r="S2" s="1193"/>
      <c r="T2" s="1193"/>
      <c r="U2" s="1147"/>
      <c r="V2" s="1147"/>
      <c r="W2" s="1147"/>
      <c r="X2" s="1147"/>
      <c r="Y2" s="1193"/>
      <c r="Z2" s="1193"/>
      <c r="AA2" s="1193"/>
      <c r="AB2" s="1193"/>
      <c r="AC2" s="1193"/>
      <c r="AD2" s="1193"/>
      <c r="AE2" s="1193"/>
      <c r="AF2" s="1193"/>
      <c r="AG2" s="1193"/>
      <c r="AH2" s="1193"/>
      <c r="AI2" s="1193"/>
      <c r="AJ2" s="1193"/>
      <c r="AK2" s="1194"/>
    </row>
    <row r="3" spans="1:38" ht="21" thickTop="1" thickBot="1">
      <c r="A3" s="1180"/>
      <c r="B3" s="1195" t="s">
        <v>3</v>
      </c>
      <c r="C3" s="1198" t="s">
        <v>4</v>
      </c>
      <c r="D3" s="1201" t="s">
        <v>5</v>
      </c>
      <c r="E3" s="1204" t="s">
        <v>44</v>
      </c>
      <c r="F3" s="1205"/>
      <c r="G3" s="1208" t="s">
        <v>45</v>
      </c>
      <c r="H3" s="1208"/>
      <c r="I3" s="1155" t="s">
        <v>46</v>
      </c>
      <c r="J3" s="1156"/>
      <c r="K3" s="1166" t="s">
        <v>3</v>
      </c>
      <c r="L3" s="1168" t="s">
        <v>4</v>
      </c>
      <c r="M3" s="1174" t="s">
        <v>5</v>
      </c>
      <c r="N3" s="1190"/>
      <c r="O3" s="1190"/>
      <c r="P3" s="1190"/>
      <c r="Q3" s="1190"/>
      <c r="R3" s="1146" t="s">
        <v>47</v>
      </c>
      <c r="S3" s="1147"/>
      <c r="T3" s="1148"/>
      <c r="U3" s="1152" t="s">
        <v>48</v>
      </c>
      <c r="V3" s="1153"/>
      <c r="W3" s="1153"/>
      <c r="X3" s="1154"/>
      <c r="Y3" s="1146" t="s">
        <v>49</v>
      </c>
      <c r="Z3" s="1160"/>
      <c r="AA3" s="1160"/>
      <c r="AB3" s="1160"/>
      <c r="AC3" s="1160"/>
      <c r="AD3" s="1170"/>
      <c r="AE3" s="1159" t="s">
        <v>50</v>
      </c>
      <c r="AF3" s="1160"/>
      <c r="AG3" s="1160"/>
      <c r="AH3" s="1160"/>
      <c r="AI3" s="1160"/>
      <c r="AJ3" s="1148"/>
      <c r="AK3" s="1130" t="s">
        <v>51</v>
      </c>
    </row>
    <row r="4" spans="1:38" ht="20.399999999999999" thickBot="1">
      <c r="A4" s="1180"/>
      <c r="B4" s="1196"/>
      <c r="C4" s="1199"/>
      <c r="D4" s="1202"/>
      <c r="E4" s="1206"/>
      <c r="F4" s="1207"/>
      <c r="G4" s="1208"/>
      <c r="H4" s="1208"/>
      <c r="I4" s="1157"/>
      <c r="J4" s="1158"/>
      <c r="K4" s="1167"/>
      <c r="L4" s="1169"/>
      <c r="M4" s="1175"/>
      <c r="N4" s="1191"/>
      <c r="O4" s="1191"/>
      <c r="P4" s="1191"/>
      <c r="Q4" s="1190"/>
      <c r="R4" s="1149"/>
      <c r="S4" s="1150"/>
      <c r="T4" s="1151"/>
      <c r="U4" s="1149"/>
      <c r="V4" s="1150"/>
      <c r="W4" s="1150"/>
      <c r="X4" s="1151"/>
      <c r="Y4" s="1149"/>
      <c r="Z4" s="1150"/>
      <c r="AA4" s="1150"/>
      <c r="AB4" s="1150"/>
      <c r="AC4" s="1150"/>
      <c r="AD4" s="1171"/>
      <c r="AE4" s="1161"/>
      <c r="AF4" s="1162"/>
      <c r="AG4" s="1162"/>
      <c r="AH4" s="1162"/>
      <c r="AI4" s="1162"/>
      <c r="AJ4" s="1163"/>
      <c r="AK4" s="1209"/>
    </row>
    <row r="5" spans="1:38" ht="21" thickTop="1" thickBot="1">
      <c r="A5" s="1180"/>
      <c r="B5" s="1196"/>
      <c r="C5" s="1199"/>
      <c r="D5" s="1202"/>
      <c r="E5" s="1134" t="s">
        <v>3</v>
      </c>
      <c r="F5" s="1135" t="s">
        <v>4</v>
      </c>
      <c r="G5" s="1135" t="s">
        <v>3</v>
      </c>
      <c r="H5" s="1135" t="s">
        <v>4</v>
      </c>
      <c r="I5" s="1135" t="s">
        <v>3</v>
      </c>
      <c r="J5" s="1176" t="s">
        <v>4</v>
      </c>
      <c r="K5" s="1167"/>
      <c r="L5" s="1169"/>
      <c r="M5" s="1175"/>
      <c r="N5" s="1124" t="s">
        <v>3</v>
      </c>
      <c r="O5" s="1126" t="s">
        <v>4</v>
      </c>
      <c r="P5" s="1126" t="s">
        <v>5</v>
      </c>
      <c r="Q5" s="1128" t="s">
        <v>52</v>
      </c>
      <c r="R5" s="1130" t="s">
        <v>3</v>
      </c>
      <c r="S5" s="1132" t="s">
        <v>4</v>
      </c>
      <c r="T5" s="1139" t="s">
        <v>53</v>
      </c>
      <c r="U5" s="1130" t="s">
        <v>54</v>
      </c>
      <c r="V5" s="1122" t="s">
        <v>55</v>
      </c>
      <c r="W5" s="1122" t="s">
        <v>56</v>
      </c>
      <c r="X5" s="1139" t="s">
        <v>53</v>
      </c>
      <c r="Y5" s="1130" t="s">
        <v>57</v>
      </c>
      <c r="Z5" s="1122" t="s">
        <v>58</v>
      </c>
      <c r="AA5" s="1122" t="s">
        <v>59</v>
      </c>
      <c r="AB5" s="1122" t="s">
        <v>60</v>
      </c>
      <c r="AC5" s="1122" t="s">
        <v>61</v>
      </c>
      <c r="AD5" s="1139" t="s">
        <v>5</v>
      </c>
      <c r="AE5" s="1141" t="s">
        <v>62</v>
      </c>
      <c r="AF5" s="1137" t="s">
        <v>63</v>
      </c>
      <c r="AG5" s="1137" t="s">
        <v>64</v>
      </c>
      <c r="AH5" s="1137" t="s">
        <v>65</v>
      </c>
      <c r="AI5" s="1172" t="s">
        <v>66</v>
      </c>
      <c r="AJ5" s="1144" t="s">
        <v>53</v>
      </c>
      <c r="AK5" s="1210"/>
    </row>
    <row r="6" spans="1:38" ht="62.4" customHeight="1" thickBot="1">
      <c r="A6" s="1181"/>
      <c r="B6" s="1197"/>
      <c r="C6" s="1200"/>
      <c r="D6" s="1203"/>
      <c r="E6" s="1134"/>
      <c r="F6" s="1135"/>
      <c r="G6" s="1135"/>
      <c r="H6" s="1135"/>
      <c r="I6" s="1135"/>
      <c r="J6" s="1176"/>
      <c r="K6" s="1167"/>
      <c r="L6" s="1169"/>
      <c r="M6" s="1175"/>
      <c r="N6" s="1125"/>
      <c r="O6" s="1127"/>
      <c r="P6" s="1127"/>
      <c r="Q6" s="1129"/>
      <c r="R6" s="1131"/>
      <c r="S6" s="1133"/>
      <c r="T6" s="1143"/>
      <c r="U6" s="1136"/>
      <c r="V6" s="1123"/>
      <c r="W6" s="1123"/>
      <c r="X6" s="1164"/>
      <c r="Y6" s="1165"/>
      <c r="Z6" s="1123"/>
      <c r="AA6" s="1123"/>
      <c r="AB6" s="1123"/>
      <c r="AC6" s="1123"/>
      <c r="AD6" s="1140"/>
      <c r="AE6" s="1142"/>
      <c r="AF6" s="1138"/>
      <c r="AG6" s="1138"/>
      <c r="AH6" s="1138"/>
      <c r="AI6" s="1173"/>
      <c r="AJ6" s="1145"/>
      <c r="AK6" s="1211"/>
    </row>
    <row r="7" spans="1:38" ht="20.399999999999999" thickBot="1">
      <c r="A7" s="60" t="s">
        <v>67</v>
      </c>
      <c r="B7" s="61">
        <v>1</v>
      </c>
      <c r="C7" s="62">
        <v>8</v>
      </c>
      <c r="D7" s="63">
        <v>9</v>
      </c>
      <c r="E7" s="64">
        <v>0</v>
      </c>
      <c r="F7" s="65">
        <v>1</v>
      </c>
      <c r="G7" s="65">
        <v>0</v>
      </c>
      <c r="H7" s="65">
        <v>1</v>
      </c>
      <c r="I7" s="65">
        <v>1</v>
      </c>
      <c r="J7" s="66">
        <v>6</v>
      </c>
      <c r="K7" s="67">
        <v>1</v>
      </c>
      <c r="L7" s="68">
        <v>8</v>
      </c>
      <c r="M7" s="69">
        <v>9</v>
      </c>
      <c r="N7" s="70">
        <v>0</v>
      </c>
      <c r="O7" s="62">
        <v>4</v>
      </c>
      <c r="P7" s="62">
        <v>4</v>
      </c>
      <c r="Q7" s="71">
        <f>SUM(P7/D7)</f>
        <v>0.44444444444444442</v>
      </c>
      <c r="R7" s="72">
        <v>0</v>
      </c>
      <c r="S7" s="73">
        <v>0</v>
      </c>
      <c r="T7" s="74">
        <v>0</v>
      </c>
      <c r="U7" s="75">
        <v>0</v>
      </c>
      <c r="V7" s="76">
        <v>0</v>
      </c>
      <c r="W7" s="76">
        <v>0</v>
      </c>
      <c r="X7" s="69">
        <v>0</v>
      </c>
      <c r="Y7" s="77">
        <v>0</v>
      </c>
      <c r="Z7" s="76">
        <v>0</v>
      </c>
      <c r="AA7" s="76">
        <v>0</v>
      </c>
      <c r="AB7" s="76">
        <v>0</v>
      </c>
      <c r="AC7" s="76">
        <v>0</v>
      </c>
      <c r="AD7" s="69">
        <v>0</v>
      </c>
      <c r="AE7" s="78">
        <v>0</v>
      </c>
      <c r="AF7" s="79">
        <v>0</v>
      </c>
      <c r="AG7" s="79">
        <v>0</v>
      </c>
      <c r="AH7" s="79">
        <v>0</v>
      </c>
      <c r="AI7" s="80">
        <v>0</v>
      </c>
      <c r="AJ7" s="81">
        <v>0</v>
      </c>
      <c r="AK7" s="82">
        <f>SUM(AJ7/D7)</f>
        <v>0</v>
      </c>
      <c r="AL7" s="218"/>
    </row>
    <row r="8" spans="1:38" ht="20.399999999999999" thickBot="1">
      <c r="A8" s="60" t="s">
        <v>68</v>
      </c>
      <c r="B8" s="61">
        <v>8</v>
      </c>
      <c r="C8" s="62">
        <v>16</v>
      </c>
      <c r="D8" s="63">
        <v>24</v>
      </c>
      <c r="E8" s="64">
        <v>3</v>
      </c>
      <c r="F8" s="65">
        <v>3</v>
      </c>
      <c r="G8" s="65">
        <v>2</v>
      </c>
      <c r="H8" s="65">
        <v>4</v>
      </c>
      <c r="I8" s="65">
        <v>3</v>
      </c>
      <c r="J8" s="66">
        <v>9</v>
      </c>
      <c r="K8" s="67">
        <f>SUM(E8,G8,I8)</f>
        <v>8</v>
      </c>
      <c r="L8" s="68">
        <f>SUM(F8,H8,J8)</f>
        <v>16</v>
      </c>
      <c r="M8" s="69">
        <v>24</v>
      </c>
      <c r="N8" s="70">
        <v>2</v>
      </c>
      <c r="O8" s="62">
        <v>8</v>
      </c>
      <c r="P8" s="62">
        <v>10</v>
      </c>
      <c r="Q8" s="71">
        <f t="shared" ref="Q8:Q16" si="0">SUM(P8/D8)</f>
        <v>0.41666666666666669</v>
      </c>
      <c r="R8" s="72">
        <v>1</v>
      </c>
      <c r="S8" s="73">
        <v>2</v>
      </c>
      <c r="T8" s="74">
        <v>3</v>
      </c>
      <c r="U8" s="75">
        <v>1</v>
      </c>
      <c r="V8" s="76">
        <v>2</v>
      </c>
      <c r="W8" s="76">
        <v>0</v>
      </c>
      <c r="X8" s="69">
        <v>3</v>
      </c>
      <c r="Y8" s="77">
        <v>0</v>
      </c>
      <c r="Z8" s="76">
        <v>1</v>
      </c>
      <c r="AA8" s="76">
        <v>0</v>
      </c>
      <c r="AB8" s="76">
        <v>2</v>
      </c>
      <c r="AC8" s="76">
        <v>0</v>
      </c>
      <c r="AD8" s="69">
        <v>3</v>
      </c>
      <c r="AE8" s="78">
        <v>0</v>
      </c>
      <c r="AF8" s="79">
        <v>0</v>
      </c>
      <c r="AG8" s="79">
        <v>1</v>
      </c>
      <c r="AH8" s="79">
        <v>2</v>
      </c>
      <c r="AI8" s="80">
        <v>0</v>
      </c>
      <c r="AJ8" s="81">
        <v>3</v>
      </c>
      <c r="AK8" s="82">
        <f t="shared" ref="AK8:AK16" si="1">SUM(AJ8/D8)</f>
        <v>0.125</v>
      </c>
      <c r="AL8" s="218"/>
    </row>
    <row r="9" spans="1:38" ht="20.399999999999999" thickBot="1">
      <c r="A9" s="60" t="s">
        <v>69</v>
      </c>
      <c r="B9" s="61">
        <v>15</v>
      </c>
      <c r="C9" s="62">
        <v>23</v>
      </c>
      <c r="D9" s="63">
        <v>38</v>
      </c>
      <c r="E9" s="64">
        <v>4</v>
      </c>
      <c r="F9" s="65">
        <v>5</v>
      </c>
      <c r="G9" s="65">
        <v>7</v>
      </c>
      <c r="H9" s="65">
        <v>10</v>
      </c>
      <c r="I9" s="65">
        <v>4</v>
      </c>
      <c r="J9" s="66">
        <v>8</v>
      </c>
      <c r="K9" s="67">
        <v>15</v>
      </c>
      <c r="L9" s="68">
        <v>23</v>
      </c>
      <c r="M9" s="69">
        <v>38</v>
      </c>
      <c r="N9" s="70">
        <v>9</v>
      </c>
      <c r="O9" s="62">
        <v>14</v>
      </c>
      <c r="P9" s="62">
        <v>23</v>
      </c>
      <c r="Q9" s="71">
        <f t="shared" si="0"/>
        <v>0.60526315789473684</v>
      </c>
      <c r="R9" s="72">
        <v>16</v>
      </c>
      <c r="S9" s="73">
        <v>22</v>
      </c>
      <c r="T9" s="74">
        <v>38</v>
      </c>
      <c r="U9" s="75">
        <v>9</v>
      </c>
      <c r="V9" s="76">
        <v>17</v>
      </c>
      <c r="W9" s="76">
        <v>12</v>
      </c>
      <c r="X9" s="69">
        <v>38</v>
      </c>
      <c r="Y9" s="77">
        <v>5</v>
      </c>
      <c r="Z9" s="76">
        <v>7</v>
      </c>
      <c r="AA9" s="76">
        <v>17</v>
      </c>
      <c r="AB9" s="76">
        <v>8</v>
      </c>
      <c r="AC9" s="76">
        <v>1</v>
      </c>
      <c r="AD9" s="69">
        <v>38</v>
      </c>
      <c r="AE9" s="78">
        <v>17</v>
      </c>
      <c r="AF9" s="79">
        <v>13</v>
      </c>
      <c r="AG9" s="79">
        <v>6</v>
      </c>
      <c r="AH9" s="79">
        <v>2</v>
      </c>
      <c r="AI9" s="80">
        <v>0</v>
      </c>
      <c r="AJ9" s="81">
        <v>38</v>
      </c>
      <c r="AK9" s="82">
        <f t="shared" si="1"/>
        <v>1</v>
      </c>
      <c r="AL9" s="218"/>
    </row>
    <row r="10" spans="1:38" ht="20.399999999999999" thickBot="1">
      <c r="A10" s="60" t="s">
        <v>70</v>
      </c>
      <c r="B10" s="61">
        <v>8</v>
      </c>
      <c r="C10" s="62">
        <v>12</v>
      </c>
      <c r="D10" s="63">
        <v>20</v>
      </c>
      <c r="E10" s="64">
        <v>2</v>
      </c>
      <c r="F10" s="65">
        <v>8</v>
      </c>
      <c r="G10" s="65">
        <v>4</v>
      </c>
      <c r="H10" s="65">
        <v>4</v>
      </c>
      <c r="I10" s="65">
        <v>2</v>
      </c>
      <c r="J10" s="66">
        <v>0</v>
      </c>
      <c r="K10" s="67">
        <v>8</v>
      </c>
      <c r="L10" s="68">
        <v>12</v>
      </c>
      <c r="M10" s="69">
        <v>20</v>
      </c>
      <c r="N10" s="70">
        <v>0</v>
      </c>
      <c r="O10" s="62">
        <v>0</v>
      </c>
      <c r="P10" s="62">
        <v>0</v>
      </c>
      <c r="Q10" s="71">
        <f t="shared" si="0"/>
        <v>0</v>
      </c>
      <c r="R10" s="72">
        <v>0</v>
      </c>
      <c r="S10" s="73">
        <v>0</v>
      </c>
      <c r="T10" s="74">
        <v>0</v>
      </c>
      <c r="U10" s="75">
        <v>0</v>
      </c>
      <c r="V10" s="76">
        <v>0</v>
      </c>
      <c r="W10" s="76">
        <v>0</v>
      </c>
      <c r="X10" s="69">
        <v>0</v>
      </c>
      <c r="Y10" s="77">
        <v>0</v>
      </c>
      <c r="Z10" s="76">
        <v>0</v>
      </c>
      <c r="AA10" s="76">
        <v>0</v>
      </c>
      <c r="AB10" s="76">
        <v>0</v>
      </c>
      <c r="AC10" s="76">
        <v>0</v>
      </c>
      <c r="AD10" s="69">
        <v>0</v>
      </c>
      <c r="AE10" s="78">
        <v>0</v>
      </c>
      <c r="AF10" s="79">
        <v>0</v>
      </c>
      <c r="AG10" s="79">
        <v>0</v>
      </c>
      <c r="AH10" s="79">
        <v>0</v>
      </c>
      <c r="AI10" s="80">
        <v>0</v>
      </c>
      <c r="AJ10" s="81">
        <v>0</v>
      </c>
      <c r="AK10" s="82">
        <f t="shared" si="1"/>
        <v>0</v>
      </c>
      <c r="AL10" s="218"/>
    </row>
    <row r="11" spans="1:38" ht="20.399999999999999" thickBot="1">
      <c r="A11" s="83" t="s">
        <v>71</v>
      </c>
      <c r="B11" s="61">
        <v>6</v>
      </c>
      <c r="C11" s="62">
        <v>14</v>
      </c>
      <c r="D11" s="63">
        <v>20</v>
      </c>
      <c r="E11" s="64">
        <v>2</v>
      </c>
      <c r="F11" s="65">
        <v>4</v>
      </c>
      <c r="G11" s="65">
        <v>2</v>
      </c>
      <c r="H11" s="65">
        <v>4</v>
      </c>
      <c r="I11" s="65">
        <v>2</v>
      </c>
      <c r="J11" s="66">
        <v>6</v>
      </c>
      <c r="K11" s="67">
        <v>6</v>
      </c>
      <c r="L11" s="68">
        <v>14</v>
      </c>
      <c r="M11" s="69">
        <v>20</v>
      </c>
      <c r="N11" s="70">
        <v>6</v>
      </c>
      <c r="O11" s="62">
        <v>12</v>
      </c>
      <c r="P11" s="62">
        <v>18</v>
      </c>
      <c r="Q11" s="71">
        <f t="shared" si="0"/>
        <v>0.9</v>
      </c>
      <c r="R11" s="72">
        <v>2</v>
      </c>
      <c r="S11" s="73">
        <v>4</v>
      </c>
      <c r="T11" s="74">
        <v>6</v>
      </c>
      <c r="U11" s="75">
        <v>3</v>
      </c>
      <c r="V11" s="76">
        <v>3</v>
      </c>
      <c r="W11" s="76">
        <v>0</v>
      </c>
      <c r="X11" s="69">
        <v>6</v>
      </c>
      <c r="Y11" s="77">
        <v>0</v>
      </c>
      <c r="Z11" s="76">
        <v>2</v>
      </c>
      <c r="AA11" s="76">
        <v>2</v>
      </c>
      <c r="AB11" s="76">
        <v>2</v>
      </c>
      <c r="AC11" s="76">
        <v>0</v>
      </c>
      <c r="AD11" s="69">
        <v>6</v>
      </c>
      <c r="AE11" s="78">
        <v>0</v>
      </c>
      <c r="AF11" s="79">
        <v>0</v>
      </c>
      <c r="AG11" s="79">
        <v>0</v>
      </c>
      <c r="AH11" s="79">
        <v>5</v>
      </c>
      <c r="AI11" s="80">
        <v>1</v>
      </c>
      <c r="AJ11" s="81">
        <v>6</v>
      </c>
      <c r="AK11" s="82">
        <f t="shared" si="1"/>
        <v>0.3</v>
      </c>
      <c r="AL11" s="218"/>
    </row>
    <row r="12" spans="1:38" ht="20.399999999999999" thickBot="1">
      <c r="A12" s="60" t="s">
        <v>72</v>
      </c>
      <c r="B12" s="61">
        <v>1</v>
      </c>
      <c r="C12" s="62">
        <v>4</v>
      </c>
      <c r="D12" s="63">
        <v>5</v>
      </c>
      <c r="E12" s="64">
        <v>0</v>
      </c>
      <c r="F12" s="65">
        <v>3</v>
      </c>
      <c r="G12" s="65">
        <v>0</v>
      </c>
      <c r="H12" s="65">
        <v>1</v>
      </c>
      <c r="I12" s="65">
        <v>1</v>
      </c>
      <c r="J12" s="66">
        <v>0</v>
      </c>
      <c r="K12" s="67">
        <v>1</v>
      </c>
      <c r="L12" s="68">
        <v>4</v>
      </c>
      <c r="M12" s="69">
        <v>5</v>
      </c>
      <c r="N12" s="70">
        <v>1</v>
      </c>
      <c r="O12" s="62">
        <v>4</v>
      </c>
      <c r="P12" s="62">
        <v>5</v>
      </c>
      <c r="Q12" s="71">
        <f t="shared" si="0"/>
        <v>1</v>
      </c>
      <c r="R12" s="72">
        <v>0</v>
      </c>
      <c r="S12" s="73">
        <v>0</v>
      </c>
      <c r="T12" s="74">
        <v>0</v>
      </c>
      <c r="U12" s="75">
        <v>0</v>
      </c>
      <c r="V12" s="76">
        <v>0</v>
      </c>
      <c r="W12" s="76">
        <v>0</v>
      </c>
      <c r="X12" s="69">
        <v>0</v>
      </c>
      <c r="Y12" s="77">
        <v>0</v>
      </c>
      <c r="Z12" s="76">
        <v>0</v>
      </c>
      <c r="AA12" s="76">
        <v>0</v>
      </c>
      <c r="AB12" s="76">
        <v>0</v>
      </c>
      <c r="AC12" s="76">
        <v>0</v>
      </c>
      <c r="AD12" s="69">
        <v>0</v>
      </c>
      <c r="AE12" s="78">
        <v>0</v>
      </c>
      <c r="AF12" s="79">
        <v>0</v>
      </c>
      <c r="AG12" s="79">
        <v>0</v>
      </c>
      <c r="AH12" s="79">
        <v>0</v>
      </c>
      <c r="AI12" s="80">
        <v>0</v>
      </c>
      <c r="AJ12" s="81">
        <v>0</v>
      </c>
      <c r="AK12" s="82">
        <f t="shared" si="1"/>
        <v>0</v>
      </c>
      <c r="AL12" s="218"/>
    </row>
    <row r="13" spans="1:38" ht="20.399999999999999" thickBot="1">
      <c r="A13" s="60" t="s">
        <v>73</v>
      </c>
      <c r="B13" s="61">
        <v>7</v>
      </c>
      <c r="C13" s="62">
        <v>17</v>
      </c>
      <c r="D13" s="63">
        <v>24</v>
      </c>
      <c r="E13" s="64">
        <v>1</v>
      </c>
      <c r="F13" s="65">
        <v>6</v>
      </c>
      <c r="G13" s="65">
        <v>3</v>
      </c>
      <c r="H13" s="65">
        <v>7</v>
      </c>
      <c r="I13" s="65">
        <v>3</v>
      </c>
      <c r="J13" s="66">
        <v>4</v>
      </c>
      <c r="K13" s="67">
        <v>7</v>
      </c>
      <c r="L13" s="68">
        <v>17</v>
      </c>
      <c r="M13" s="69">
        <v>24</v>
      </c>
      <c r="N13" s="70">
        <v>0</v>
      </c>
      <c r="O13" s="62">
        <v>2</v>
      </c>
      <c r="P13" s="62">
        <v>2</v>
      </c>
      <c r="Q13" s="71">
        <f t="shared" si="0"/>
        <v>8.3333333333333329E-2</v>
      </c>
      <c r="R13" s="72">
        <v>0</v>
      </c>
      <c r="S13" s="73">
        <v>0</v>
      </c>
      <c r="T13" s="74">
        <v>0</v>
      </c>
      <c r="U13" s="75">
        <v>0</v>
      </c>
      <c r="V13" s="76">
        <v>0</v>
      </c>
      <c r="W13" s="76">
        <v>0</v>
      </c>
      <c r="X13" s="69">
        <v>0</v>
      </c>
      <c r="Y13" s="77">
        <v>0</v>
      </c>
      <c r="Z13" s="76">
        <v>0</v>
      </c>
      <c r="AA13" s="76">
        <v>0</v>
      </c>
      <c r="AB13" s="76">
        <v>0</v>
      </c>
      <c r="AC13" s="76">
        <v>0</v>
      </c>
      <c r="AD13" s="69">
        <v>0</v>
      </c>
      <c r="AE13" s="78">
        <v>0</v>
      </c>
      <c r="AF13" s="79">
        <v>0</v>
      </c>
      <c r="AG13" s="79">
        <v>0</v>
      </c>
      <c r="AH13" s="79">
        <v>0</v>
      </c>
      <c r="AI13" s="80">
        <v>0</v>
      </c>
      <c r="AJ13" s="81">
        <v>0</v>
      </c>
      <c r="AK13" s="82">
        <f t="shared" si="1"/>
        <v>0</v>
      </c>
      <c r="AL13" s="218"/>
    </row>
    <row r="14" spans="1:38" ht="20.399999999999999" thickBot="1">
      <c r="A14" s="84" t="s">
        <v>74</v>
      </c>
      <c r="B14" s="85">
        <v>4</v>
      </c>
      <c r="C14" s="86">
        <v>16</v>
      </c>
      <c r="D14" s="87">
        <v>20</v>
      </c>
      <c r="E14" s="88">
        <v>1</v>
      </c>
      <c r="F14" s="88">
        <v>7</v>
      </c>
      <c r="G14" s="88">
        <v>1</v>
      </c>
      <c r="H14" s="88">
        <v>6</v>
      </c>
      <c r="I14" s="88">
        <v>2</v>
      </c>
      <c r="J14" s="88">
        <v>3</v>
      </c>
      <c r="K14" s="89">
        <v>4</v>
      </c>
      <c r="L14" s="89">
        <v>16</v>
      </c>
      <c r="M14" s="90">
        <v>20</v>
      </c>
      <c r="N14" s="91">
        <v>3</v>
      </c>
      <c r="O14" s="91">
        <v>9</v>
      </c>
      <c r="P14" s="91">
        <v>12</v>
      </c>
      <c r="Q14" s="71">
        <f t="shared" si="0"/>
        <v>0.6</v>
      </c>
      <c r="R14" s="79">
        <v>0</v>
      </c>
      <c r="S14" s="79">
        <v>3</v>
      </c>
      <c r="T14" s="92">
        <v>3</v>
      </c>
      <c r="U14" s="78">
        <v>0</v>
      </c>
      <c r="V14" s="76">
        <v>3</v>
      </c>
      <c r="W14" s="76">
        <v>0</v>
      </c>
      <c r="X14" s="69">
        <v>3</v>
      </c>
      <c r="Y14" s="77">
        <v>3</v>
      </c>
      <c r="Z14" s="76">
        <v>0</v>
      </c>
      <c r="AA14" s="76">
        <v>0</v>
      </c>
      <c r="AB14" s="76">
        <v>0</v>
      </c>
      <c r="AC14" s="76">
        <v>0</v>
      </c>
      <c r="AD14" s="69">
        <v>3</v>
      </c>
      <c r="AE14" s="78">
        <v>0</v>
      </c>
      <c r="AF14" s="79">
        <v>0</v>
      </c>
      <c r="AG14" s="79">
        <v>1</v>
      </c>
      <c r="AH14" s="79">
        <v>2</v>
      </c>
      <c r="AI14" s="80">
        <v>0</v>
      </c>
      <c r="AJ14" s="81">
        <v>3</v>
      </c>
      <c r="AK14" s="82">
        <f t="shared" si="1"/>
        <v>0.15</v>
      </c>
      <c r="AL14" s="218"/>
    </row>
    <row r="15" spans="1:38" ht="20.399999999999999" thickBot="1">
      <c r="A15" s="60" t="s">
        <v>75</v>
      </c>
      <c r="B15" s="61">
        <v>9</v>
      </c>
      <c r="C15" s="62">
        <v>33</v>
      </c>
      <c r="D15" s="63">
        <f>SUM(B15:C15)</f>
        <v>42</v>
      </c>
      <c r="E15" s="64">
        <v>1</v>
      </c>
      <c r="F15" s="65">
        <v>6</v>
      </c>
      <c r="G15" s="65">
        <v>3</v>
      </c>
      <c r="H15" s="65">
        <v>17</v>
      </c>
      <c r="I15" s="65">
        <v>5</v>
      </c>
      <c r="J15" s="66">
        <v>10</v>
      </c>
      <c r="K15" s="67">
        <f>E15+G15+I15</f>
        <v>9</v>
      </c>
      <c r="L15" s="68">
        <f>F15+H15+J15</f>
        <v>33</v>
      </c>
      <c r="M15" s="69">
        <f>SUM(K15:L15)</f>
        <v>42</v>
      </c>
      <c r="N15" s="70">
        <v>2</v>
      </c>
      <c r="O15" s="62">
        <v>5</v>
      </c>
      <c r="P15" s="62">
        <f>SUM(N15:O15)</f>
        <v>7</v>
      </c>
      <c r="Q15" s="71">
        <f t="shared" si="0"/>
        <v>0.16666666666666666</v>
      </c>
      <c r="R15" s="72">
        <v>0</v>
      </c>
      <c r="S15" s="73">
        <v>1</v>
      </c>
      <c r="T15" s="74">
        <f>R15+S15</f>
        <v>1</v>
      </c>
      <c r="U15" s="75">
        <v>0</v>
      </c>
      <c r="V15" s="76">
        <v>1</v>
      </c>
      <c r="W15" s="76">
        <v>0</v>
      </c>
      <c r="X15" s="69">
        <f>SUM(U15:W15)</f>
        <v>1</v>
      </c>
      <c r="Y15" s="77">
        <v>0</v>
      </c>
      <c r="Z15" s="76">
        <v>0</v>
      </c>
      <c r="AA15" s="76">
        <v>1</v>
      </c>
      <c r="AB15" s="76">
        <v>0</v>
      </c>
      <c r="AC15" s="76">
        <v>0</v>
      </c>
      <c r="AD15" s="69">
        <f>SUM(Y15:AC15)</f>
        <v>1</v>
      </c>
      <c r="AE15" s="78">
        <v>0</v>
      </c>
      <c r="AF15" s="79">
        <v>0</v>
      </c>
      <c r="AG15" s="79">
        <v>1</v>
      </c>
      <c r="AH15" s="79">
        <v>0</v>
      </c>
      <c r="AI15" s="80">
        <v>0</v>
      </c>
      <c r="AJ15" s="81">
        <f>SUM(AE15:AI15)</f>
        <v>1</v>
      </c>
      <c r="AK15" s="82">
        <f t="shared" si="1"/>
        <v>2.3809523809523808E-2</v>
      </c>
      <c r="AL15" s="218"/>
    </row>
    <row r="16" spans="1:38">
      <c r="A16" s="233" t="s">
        <v>241</v>
      </c>
      <c r="B16" s="233">
        <f>SUM(B7:B15)</f>
        <v>59</v>
      </c>
      <c r="C16" s="233">
        <f t="shared" ref="C16:L16" si="2">SUM(C7:C15)</f>
        <v>143</v>
      </c>
      <c r="D16" s="233">
        <f t="shared" si="2"/>
        <v>202</v>
      </c>
      <c r="E16" s="233">
        <f t="shared" si="2"/>
        <v>14</v>
      </c>
      <c r="F16" s="233">
        <f t="shared" si="2"/>
        <v>43</v>
      </c>
      <c r="G16" s="233">
        <f t="shared" si="2"/>
        <v>22</v>
      </c>
      <c r="H16" s="233">
        <f t="shared" si="2"/>
        <v>54</v>
      </c>
      <c r="I16" s="233">
        <f t="shared" si="2"/>
        <v>23</v>
      </c>
      <c r="J16" s="233">
        <f t="shared" si="2"/>
        <v>46</v>
      </c>
      <c r="K16" s="233">
        <f t="shared" si="2"/>
        <v>59</v>
      </c>
      <c r="L16" s="233">
        <f t="shared" si="2"/>
        <v>143</v>
      </c>
      <c r="M16" s="233">
        <f t="shared" ref="M16" si="3">SUM(M7:M15)</f>
        <v>202</v>
      </c>
      <c r="N16" s="233">
        <f t="shared" ref="N16" si="4">SUM(N7:N15)</f>
        <v>23</v>
      </c>
      <c r="O16" s="233">
        <f t="shared" ref="O16" si="5">SUM(O7:O15)</f>
        <v>58</v>
      </c>
      <c r="P16" s="233">
        <f t="shared" ref="P16" si="6">SUM(P7:P15)</f>
        <v>81</v>
      </c>
      <c r="Q16" s="234">
        <f t="shared" si="0"/>
        <v>0.40099009900990101</v>
      </c>
      <c r="R16" s="233">
        <f t="shared" ref="R16" si="7">SUM(R7:R15)</f>
        <v>19</v>
      </c>
      <c r="S16" s="233">
        <f t="shared" ref="S16" si="8">SUM(S7:S15)</f>
        <v>32</v>
      </c>
      <c r="T16" s="233">
        <f t="shared" ref="T16" si="9">SUM(T7:T15)</f>
        <v>51</v>
      </c>
      <c r="U16" s="233">
        <f t="shared" ref="U16:V16" si="10">SUM(U7:U15)</f>
        <v>13</v>
      </c>
      <c r="V16" s="233">
        <f t="shared" si="10"/>
        <v>26</v>
      </c>
      <c r="W16" s="233">
        <f t="shared" ref="W16" si="11">SUM(W7:W15)</f>
        <v>12</v>
      </c>
      <c r="X16" s="233">
        <f t="shared" ref="X16" si="12">SUM(X7:X15)</f>
        <v>51</v>
      </c>
      <c r="Y16" s="233">
        <f t="shared" ref="Y16" si="13">SUM(Y7:Y15)</f>
        <v>8</v>
      </c>
      <c r="Z16" s="233">
        <f t="shared" ref="Z16" si="14">SUM(Z7:Z15)</f>
        <v>10</v>
      </c>
      <c r="AA16" s="233">
        <f t="shared" ref="AA16" si="15">SUM(AA7:AA15)</f>
        <v>20</v>
      </c>
      <c r="AB16" s="233">
        <f t="shared" ref="AB16" si="16">SUM(AB7:AB15)</f>
        <v>12</v>
      </c>
      <c r="AC16" s="233">
        <f t="shared" ref="AC16" si="17">SUM(AC7:AC15)</f>
        <v>1</v>
      </c>
      <c r="AD16" s="233">
        <f t="shared" ref="AD16" si="18">SUM(AD7:AD15)</f>
        <v>51</v>
      </c>
      <c r="AE16" s="233">
        <f t="shared" ref="AE16:AF16" si="19">SUM(AE7:AE15)</f>
        <v>17</v>
      </c>
      <c r="AF16" s="233">
        <f t="shared" si="19"/>
        <v>13</v>
      </c>
      <c r="AG16" s="233">
        <f t="shared" ref="AG16" si="20">SUM(AG7:AG15)</f>
        <v>9</v>
      </c>
      <c r="AH16" s="233">
        <f t="shared" ref="AH16" si="21">SUM(AH7:AH15)</f>
        <v>11</v>
      </c>
      <c r="AI16" s="233">
        <f t="shared" ref="AI16" si="22">SUM(AI7:AI15)</f>
        <v>1</v>
      </c>
      <c r="AJ16" s="233">
        <f t="shared" ref="AJ16" si="23">SUM(AJ7:AJ15)</f>
        <v>51</v>
      </c>
      <c r="AK16" s="235">
        <f t="shared" si="1"/>
        <v>0.25247524752475248</v>
      </c>
      <c r="AL16" s="218"/>
    </row>
  </sheetData>
  <mergeCells count="50">
    <mergeCell ref="AH5:AH6"/>
    <mergeCell ref="AI5:AI6"/>
    <mergeCell ref="AJ5:AJ6"/>
    <mergeCell ref="AB5:AB6"/>
    <mergeCell ref="AC5:AC6"/>
    <mergeCell ref="AD5:AD6"/>
    <mergeCell ref="AF5:AF6"/>
    <mergeCell ref="AG5:AG6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M3:M6"/>
    <mergeCell ref="J5:J6"/>
    <mergeCell ref="S5:S6"/>
    <mergeCell ref="R3:T4"/>
    <mergeCell ref="U3:X4"/>
    <mergeCell ref="E3:F4"/>
    <mergeCell ref="G3:H4"/>
    <mergeCell ref="I3:J4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zoomScale="70" zoomScaleNormal="70" workbookViewId="0">
      <selection activeCell="B14" sqref="B14"/>
    </sheetView>
  </sheetViews>
  <sheetFormatPr defaultRowHeight="19.8"/>
  <cols>
    <col min="1" max="1" width="32.77734375" style="172" customWidth="1"/>
    <col min="2" max="256" width="9" style="172"/>
    <col min="257" max="257" width="32.77734375" style="172" customWidth="1"/>
    <col min="258" max="512" width="9" style="172"/>
    <col min="513" max="513" width="32.77734375" style="172" customWidth="1"/>
    <col min="514" max="768" width="9" style="172"/>
    <col min="769" max="769" width="32.77734375" style="172" customWidth="1"/>
    <col min="770" max="1024" width="9" style="172"/>
    <col min="1025" max="1025" width="32.77734375" style="172" customWidth="1"/>
    <col min="1026" max="1280" width="9" style="172"/>
    <col min="1281" max="1281" width="32.77734375" style="172" customWidth="1"/>
    <col min="1282" max="1536" width="9" style="172"/>
    <col min="1537" max="1537" width="32.77734375" style="172" customWidth="1"/>
    <col min="1538" max="1792" width="9" style="172"/>
    <col min="1793" max="1793" width="32.77734375" style="172" customWidth="1"/>
    <col min="1794" max="2048" width="9" style="172"/>
    <col min="2049" max="2049" width="32.77734375" style="172" customWidth="1"/>
    <col min="2050" max="2304" width="9" style="172"/>
    <col min="2305" max="2305" width="32.77734375" style="172" customWidth="1"/>
    <col min="2306" max="2560" width="9" style="172"/>
    <col min="2561" max="2561" width="32.77734375" style="172" customWidth="1"/>
    <col min="2562" max="2816" width="9" style="172"/>
    <col min="2817" max="2817" width="32.77734375" style="172" customWidth="1"/>
    <col min="2818" max="3072" width="9" style="172"/>
    <col min="3073" max="3073" width="32.77734375" style="172" customWidth="1"/>
    <col min="3074" max="3328" width="9" style="172"/>
    <col min="3329" max="3329" width="32.77734375" style="172" customWidth="1"/>
    <col min="3330" max="3584" width="9" style="172"/>
    <col min="3585" max="3585" width="32.77734375" style="172" customWidth="1"/>
    <col min="3586" max="3840" width="9" style="172"/>
    <col min="3841" max="3841" width="32.77734375" style="172" customWidth="1"/>
    <col min="3842" max="4096" width="9" style="172"/>
    <col min="4097" max="4097" width="32.77734375" style="172" customWidth="1"/>
    <col min="4098" max="4352" width="9" style="172"/>
    <col min="4353" max="4353" width="32.77734375" style="172" customWidth="1"/>
    <col min="4354" max="4608" width="9" style="172"/>
    <col min="4609" max="4609" width="32.77734375" style="172" customWidth="1"/>
    <col min="4610" max="4864" width="9" style="172"/>
    <col min="4865" max="4865" width="32.77734375" style="172" customWidth="1"/>
    <col min="4866" max="5120" width="9" style="172"/>
    <col min="5121" max="5121" width="32.77734375" style="172" customWidth="1"/>
    <col min="5122" max="5376" width="9" style="172"/>
    <col min="5377" max="5377" width="32.77734375" style="172" customWidth="1"/>
    <col min="5378" max="5632" width="9" style="172"/>
    <col min="5633" max="5633" width="32.77734375" style="172" customWidth="1"/>
    <col min="5634" max="5888" width="9" style="172"/>
    <col min="5889" max="5889" width="32.77734375" style="172" customWidth="1"/>
    <col min="5890" max="6144" width="9" style="172"/>
    <col min="6145" max="6145" width="32.77734375" style="172" customWidth="1"/>
    <col min="6146" max="6400" width="9" style="172"/>
    <col min="6401" max="6401" width="32.77734375" style="172" customWidth="1"/>
    <col min="6402" max="6656" width="9" style="172"/>
    <col min="6657" max="6657" width="32.77734375" style="172" customWidth="1"/>
    <col min="6658" max="6912" width="9" style="172"/>
    <col min="6913" max="6913" width="32.77734375" style="172" customWidth="1"/>
    <col min="6914" max="7168" width="9" style="172"/>
    <col min="7169" max="7169" width="32.77734375" style="172" customWidth="1"/>
    <col min="7170" max="7424" width="9" style="172"/>
    <col min="7425" max="7425" width="32.77734375" style="172" customWidth="1"/>
    <col min="7426" max="7680" width="9" style="172"/>
    <col min="7681" max="7681" width="32.77734375" style="172" customWidth="1"/>
    <col min="7682" max="7936" width="9" style="172"/>
    <col min="7937" max="7937" width="32.77734375" style="172" customWidth="1"/>
    <col min="7938" max="8192" width="9" style="172"/>
    <col min="8193" max="8193" width="32.77734375" style="172" customWidth="1"/>
    <col min="8194" max="8448" width="9" style="172"/>
    <col min="8449" max="8449" width="32.77734375" style="172" customWidth="1"/>
    <col min="8450" max="8704" width="9" style="172"/>
    <col min="8705" max="8705" width="32.77734375" style="172" customWidth="1"/>
    <col min="8706" max="8960" width="9" style="172"/>
    <col min="8961" max="8961" width="32.77734375" style="172" customWidth="1"/>
    <col min="8962" max="9216" width="9" style="172"/>
    <col min="9217" max="9217" width="32.77734375" style="172" customWidth="1"/>
    <col min="9218" max="9472" width="9" style="172"/>
    <col min="9473" max="9473" width="32.77734375" style="172" customWidth="1"/>
    <col min="9474" max="9728" width="9" style="172"/>
    <col min="9729" max="9729" width="32.77734375" style="172" customWidth="1"/>
    <col min="9730" max="9984" width="9" style="172"/>
    <col min="9985" max="9985" width="32.77734375" style="172" customWidth="1"/>
    <col min="9986" max="10240" width="9" style="172"/>
    <col min="10241" max="10241" width="32.77734375" style="172" customWidth="1"/>
    <col min="10242" max="10496" width="9" style="172"/>
    <col min="10497" max="10497" width="32.77734375" style="172" customWidth="1"/>
    <col min="10498" max="10752" width="9" style="172"/>
    <col min="10753" max="10753" width="32.77734375" style="172" customWidth="1"/>
    <col min="10754" max="11008" width="9" style="172"/>
    <col min="11009" max="11009" width="32.77734375" style="172" customWidth="1"/>
    <col min="11010" max="11264" width="9" style="172"/>
    <col min="11265" max="11265" width="32.77734375" style="172" customWidth="1"/>
    <col min="11266" max="11520" width="9" style="172"/>
    <col min="11521" max="11521" width="32.77734375" style="172" customWidth="1"/>
    <col min="11522" max="11776" width="9" style="172"/>
    <col min="11777" max="11777" width="32.77734375" style="172" customWidth="1"/>
    <col min="11778" max="12032" width="9" style="172"/>
    <col min="12033" max="12033" width="32.77734375" style="172" customWidth="1"/>
    <col min="12034" max="12288" width="9" style="172"/>
    <col min="12289" max="12289" width="32.77734375" style="172" customWidth="1"/>
    <col min="12290" max="12544" width="9" style="172"/>
    <col min="12545" max="12545" width="32.77734375" style="172" customWidth="1"/>
    <col min="12546" max="12800" width="9" style="172"/>
    <col min="12801" max="12801" width="32.77734375" style="172" customWidth="1"/>
    <col min="12802" max="13056" width="9" style="172"/>
    <col min="13057" max="13057" width="32.77734375" style="172" customWidth="1"/>
    <col min="13058" max="13312" width="9" style="172"/>
    <col min="13313" max="13313" width="32.77734375" style="172" customWidth="1"/>
    <col min="13314" max="13568" width="9" style="172"/>
    <col min="13569" max="13569" width="32.77734375" style="172" customWidth="1"/>
    <col min="13570" max="13824" width="9" style="172"/>
    <col min="13825" max="13825" width="32.77734375" style="172" customWidth="1"/>
    <col min="13826" max="14080" width="9" style="172"/>
    <col min="14081" max="14081" width="32.77734375" style="172" customWidth="1"/>
    <col min="14082" max="14336" width="9" style="172"/>
    <col min="14337" max="14337" width="32.77734375" style="172" customWidth="1"/>
    <col min="14338" max="14592" width="9" style="172"/>
    <col min="14593" max="14593" width="32.77734375" style="172" customWidth="1"/>
    <col min="14594" max="14848" width="9" style="172"/>
    <col min="14849" max="14849" width="32.77734375" style="172" customWidth="1"/>
    <col min="14850" max="15104" width="9" style="172"/>
    <col min="15105" max="15105" width="32.77734375" style="172" customWidth="1"/>
    <col min="15106" max="15360" width="9" style="172"/>
    <col min="15361" max="15361" width="32.77734375" style="172" customWidth="1"/>
    <col min="15362" max="15616" width="9" style="172"/>
    <col min="15617" max="15617" width="32.77734375" style="172" customWidth="1"/>
    <col min="15618" max="15872" width="9" style="172"/>
    <col min="15873" max="15873" width="32.77734375" style="172" customWidth="1"/>
    <col min="15874" max="16128" width="9" style="172"/>
    <col min="16129" max="16129" width="32.77734375" style="172" customWidth="1"/>
    <col min="16130" max="16384" width="9" style="172"/>
  </cols>
  <sheetData>
    <row r="1" spans="1:38" ht="30.6">
      <c r="A1" s="995" t="s">
        <v>204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6"/>
      <c r="T1" s="996"/>
      <c r="U1" s="996"/>
      <c r="V1" s="996"/>
      <c r="W1" s="996"/>
      <c r="X1" s="996"/>
      <c r="Y1" s="996"/>
      <c r="Z1" s="996"/>
      <c r="AA1" s="996"/>
      <c r="AB1" s="996"/>
      <c r="AC1" s="996"/>
      <c r="AD1" s="996"/>
      <c r="AE1" s="996"/>
      <c r="AF1" s="996"/>
      <c r="AG1" s="996"/>
      <c r="AH1" s="996"/>
      <c r="AI1" s="996"/>
      <c r="AJ1" s="996"/>
      <c r="AK1" s="996"/>
    </row>
    <row r="2" spans="1:38" s="174" customFormat="1">
      <c r="A2" s="997" t="s">
        <v>205</v>
      </c>
      <c r="B2" s="998" t="s">
        <v>206</v>
      </c>
      <c r="C2" s="998"/>
      <c r="D2" s="998"/>
      <c r="E2" s="998" t="s">
        <v>207</v>
      </c>
      <c r="F2" s="999"/>
      <c r="G2" s="999"/>
      <c r="H2" s="999"/>
      <c r="I2" s="999"/>
      <c r="J2" s="999"/>
      <c r="K2" s="1000" t="s">
        <v>208</v>
      </c>
      <c r="L2" s="1001"/>
      <c r="M2" s="1001"/>
      <c r="N2" s="1002" t="s">
        <v>209</v>
      </c>
      <c r="O2" s="1002"/>
      <c r="P2" s="1002"/>
      <c r="Q2" s="1002"/>
      <c r="R2" s="1003" t="s">
        <v>210</v>
      </c>
      <c r="S2" s="1003"/>
      <c r="T2" s="1004"/>
      <c r="U2" s="1004"/>
      <c r="V2" s="1004"/>
      <c r="W2" s="1004"/>
      <c r="X2" s="1004"/>
      <c r="Y2" s="1004"/>
      <c r="Z2" s="1004"/>
      <c r="AA2" s="1004"/>
      <c r="AB2" s="1004"/>
      <c r="AC2" s="1004"/>
      <c r="AD2" s="1004"/>
      <c r="AE2" s="1004"/>
      <c r="AF2" s="1004"/>
      <c r="AG2" s="1004"/>
      <c r="AH2" s="1004"/>
      <c r="AI2" s="1004"/>
      <c r="AJ2" s="1004"/>
      <c r="AK2" s="1004"/>
    </row>
    <row r="3" spans="1:38" s="174" customFormat="1" ht="18">
      <c r="A3" s="997"/>
      <c r="B3" s="998" t="s">
        <v>211</v>
      </c>
      <c r="C3" s="998" t="s">
        <v>212</v>
      </c>
      <c r="D3" s="998" t="s">
        <v>213</v>
      </c>
      <c r="E3" s="998" t="s">
        <v>214</v>
      </c>
      <c r="F3" s="998"/>
      <c r="G3" s="998" t="s">
        <v>215</v>
      </c>
      <c r="H3" s="998"/>
      <c r="I3" s="998" t="s">
        <v>216</v>
      </c>
      <c r="J3" s="998"/>
      <c r="K3" s="1000" t="s">
        <v>211</v>
      </c>
      <c r="L3" s="1000" t="s">
        <v>212</v>
      </c>
      <c r="M3" s="1000" t="s">
        <v>213</v>
      </c>
      <c r="N3" s="1002"/>
      <c r="O3" s="1002"/>
      <c r="P3" s="1002"/>
      <c r="Q3" s="1002"/>
      <c r="R3" s="1003" t="s">
        <v>217</v>
      </c>
      <c r="S3" s="1003"/>
      <c r="T3" s="1007"/>
      <c r="U3" s="1003" t="s">
        <v>218</v>
      </c>
      <c r="V3" s="1007"/>
      <c r="W3" s="1007"/>
      <c r="X3" s="1007"/>
      <c r="Y3" s="1003" t="s">
        <v>219</v>
      </c>
      <c r="Z3" s="1007"/>
      <c r="AA3" s="1007"/>
      <c r="AB3" s="1007"/>
      <c r="AC3" s="1007"/>
      <c r="AD3" s="1006"/>
      <c r="AE3" s="1004" t="s">
        <v>220</v>
      </c>
      <c r="AF3" s="1004"/>
      <c r="AG3" s="1004"/>
      <c r="AH3" s="1004"/>
      <c r="AI3" s="1004"/>
      <c r="AJ3" s="1004"/>
      <c r="AK3" s="1005" t="s">
        <v>221</v>
      </c>
    </row>
    <row r="4" spans="1:38" s="174" customFormat="1" ht="18">
      <c r="A4" s="997"/>
      <c r="B4" s="998"/>
      <c r="C4" s="998"/>
      <c r="D4" s="998"/>
      <c r="E4" s="999"/>
      <c r="F4" s="999"/>
      <c r="G4" s="998"/>
      <c r="H4" s="998"/>
      <c r="I4" s="999"/>
      <c r="J4" s="999"/>
      <c r="K4" s="1001"/>
      <c r="L4" s="1001"/>
      <c r="M4" s="1001"/>
      <c r="N4" s="1002"/>
      <c r="O4" s="1002"/>
      <c r="P4" s="1002"/>
      <c r="Q4" s="1002"/>
      <c r="R4" s="1007"/>
      <c r="S4" s="1007"/>
      <c r="T4" s="1007"/>
      <c r="U4" s="1007"/>
      <c r="V4" s="1007"/>
      <c r="W4" s="1007"/>
      <c r="X4" s="1007"/>
      <c r="Y4" s="1007"/>
      <c r="Z4" s="1007"/>
      <c r="AA4" s="1007"/>
      <c r="AB4" s="1007"/>
      <c r="AC4" s="1007"/>
      <c r="AD4" s="1006"/>
      <c r="AE4" s="1004"/>
      <c r="AF4" s="1004"/>
      <c r="AG4" s="1004"/>
      <c r="AH4" s="1004"/>
      <c r="AI4" s="1004"/>
      <c r="AJ4" s="1004"/>
      <c r="AK4" s="1006"/>
    </row>
    <row r="5" spans="1:38" s="174" customFormat="1" ht="18.75" customHeight="1">
      <c r="A5" s="997"/>
      <c r="B5" s="998"/>
      <c r="C5" s="998"/>
      <c r="D5" s="998"/>
      <c r="E5" s="998" t="s">
        <v>211</v>
      </c>
      <c r="F5" s="998" t="s">
        <v>212</v>
      </c>
      <c r="G5" s="998" t="s">
        <v>211</v>
      </c>
      <c r="H5" s="998" t="s">
        <v>212</v>
      </c>
      <c r="I5" s="998" t="s">
        <v>211</v>
      </c>
      <c r="J5" s="998" t="s">
        <v>212</v>
      </c>
      <c r="K5" s="1001"/>
      <c r="L5" s="1001"/>
      <c r="M5" s="1001"/>
      <c r="N5" s="1002" t="s">
        <v>211</v>
      </c>
      <c r="O5" s="1002" t="s">
        <v>212</v>
      </c>
      <c r="P5" s="1002" t="s">
        <v>213</v>
      </c>
      <c r="Q5" s="1002" t="s">
        <v>222</v>
      </c>
      <c r="R5" s="1005" t="s">
        <v>211</v>
      </c>
      <c r="S5" s="1005" t="s">
        <v>212</v>
      </c>
      <c r="T5" s="1000" t="s">
        <v>223</v>
      </c>
      <c r="U5" s="1005" t="s">
        <v>214</v>
      </c>
      <c r="V5" s="1005" t="s">
        <v>215</v>
      </c>
      <c r="W5" s="1005" t="s">
        <v>216</v>
      </c>
      <c r="X5" s="1000" t="s">
        <v>223</v>
      </c>
      <c r="Y5" s="1005" t="s">
        <v>224</v>
      </c>
      <c r="Z5" s="1005" t="s">
        <v>225</v>
      </c>
      <c r="AA5" s="1005" t="s">
        <v>226</v>
      </c>
      <c r="AB5" s="1005" t="s">
        <v>227</v>
      </c>
      <c r="AC5" s="1005" t="s">
        <v>228</v>
      </c>
      <c r="AD5" s="1010" t="s">
        <v>213</v>
      </c>
      <c r="AE5" s="1005" t="s">
        <v>229</v>
      </c>
      <c r="AF5" s="1005" t="s">
        <v>230</v>
      </c>
      <c r="AG5" s="1005" t="s">
        <v>231</v>
      </c>
      <c r="AH5" s="1005" t="s">
        <v>232</v>
      </c>
      <c r="AI5" s="1005" t="s">
        <v>233</v>
      </c>
      <c r="AJ5" s="1000" t="s">
        <v>223</v>
      </c>
      <c r="AK5" s="1006"/>
    </row>
    <row r="6" spans="1:38" s="174" customFormat="1" ht="18">
      <c r="A6" s="997"/>
      <c r="B6" s="998"/>
      <c r="C6" s="998"/>
      <c r="D6" s="998"/>
      <c r="E6" s="998"/>
      <c r="F6" s="998"/>
      <c r="G6" s="998"/>
      <c r="H6" s="998"/>
      <c r="I6" s="998"/>
      <c r="J6" s="998"/>
      <c r="K6" s="1001"/>
      <c r="L6" s="1001"/>
      <c r="M6" s="1001"/>
      <c r="N6" s="1002"/>
      <c r="O6" s="1002"/>
      <c r="P6" s="1002"/>
      <c r="Q6" s="1001"/>
      <c r="R6" s="1005"/>
      <c r="S6" s="1005"/>
      <c r="T6" s="1000"/>
      <c r="U6" s="1005"/>
      <c r="V6" s="1008"/>
      <c r="W6" s="1008"/>
      <c r="X6" s="1009"/>
      <c r="Y6" s="1008"/>
      <c r="Z6" s="1008"/>
      <c r="AA6" s="1008"/>
      <c r="AB6" s="1008"/>
      <c r="AC6" s="1008"/>
      <c r="AD6" s="1011"/>
      <c r="AE6" s="1008"/>
      <c r="AF6" s="1008"/>
      <c r="AG6" s="1008"/>
      <c r="AH6" s="1008"/>
      <c r="AI6" s="1008"/>
      <c r="AJ6" s="1009"/>
      <c r="AK6" s="1006"/>
    </row>
    <row r="7" spans="1:38">
      <c r="A7" s="175" t="s">
        <v>234</v>
      </c>
      <c r="B7" s="28">
        <v>11</v>
      </c>
      <c r="C7" s="28">
        <v>29</v>
      </c>
      <c r="D7" s="28">
        <v>40</v>
      </c>
      <c r="E7" s="28">
        <v>0</v>
      </c>
      <c r="F7" s="28">
        <v>1</v>
      </c>
      <c r="G7" s="28">
        <v>5</v>
      </c>
      <c r="H7" s="28">
        <v>17</v>
      </c>
      <c r="I7" s="28">
        <v>6</v>
      </c>
      <c r="J7" s="28">
        <v>11</v>
      </c>
      <c r="K7" s="31">
        <v>11</v>
      </c>
      <c r="L7" s="31">
        <v>29</v>
      </c>
      <c r="M7" s="31">
        <v>40</v>
      </c>
      <c r="N7" s="28">
        <v>11</v>
      </c>
      <c r="O7" s="28">
        <v>29</v>
      </c>
      <c r="P7" s="28">
        <v>40</v>
      </c>
      <c r="Q7" s="176">
        <f>SUM(P7/D7)</f>
        <v>1</v>
      </c>
      <c r="R7" s="50">
        <v>3</v>
      </c>
      <c r="S7" s="50">
        <v>3</v>
      </c>
      <c r="T7" s="31">
        <v>6</v>
      </c>
      <c r="U7" s="50">
        <v>0</v>
      </c>
      <c r="V7" s="50">
        <v>4</v>
      </c>
      <c r="W7" s="50">
        <v>2</v>
      </c>
      <c r="X7" s="31">
        <v>6</v>
      </c>
      <c r="Y7" s="50">
        <v>0</v>
      </c>
      <c r="Z7" s="50">
        <v>0</v>
      </c>
      <c r="AA7" s="50">
        <v>0</v>
      </c>
      <c r="AB7" s="50">
        <v>6</v>
      </c>
      <c r="AC7" s="50">
        <v>0</v>
      </c>
      <c r="AD7" s="31">
        <f>SUM(Y7:AC7)</f>
        <v>6</v>
      </c>
      <c r="AE7" s="50">
        <v>0</v>
      </c>
      <c r="AF7" s="50">
        <v>0</v>
      </c>
      <c r="AG7" s="50">
        <v>2</v>
      </c>
      <c r="AH7" s="50">
        <v>4</v>
      </c>
      <c r="AI7" s="50">
        <v>0</v>
      </c>
      <c r="AJ7" s="31">
        <f t="shared" ref="AJ7:AJ13" si="0">SUM(AE7:AI7)</f>
        <v>6</v>
      </c>
      <c r="AK7" s="177">
        <f>SUM(AJ7/D7)</f>
        <v>0.15</v>
      </c>
      <c r="AL7" s="194"/>
    </row>
    <row r="8" spans="1:38">
      <c r="A8" s="175" t="s">
        <v>235</v>
      </c>
      <c r="B8" s="28">
        <v>12</v>
      </c>
      <c r="C8" s="28">
        <v>66</v>
      </c>
      <c r="D8" s="28">
        <v>78</v>
      </c>
      <c r="E8" s="28">
        <v>0</v>
      </c>
      <c r="F8" s="28">
        <v>12</v>
      </c>
      <c r="G8" s="28">
        <v>7</v>
      </c>
      <c r="H8" s="28">
        <v>32</v>
      </c>
      <c r="I8" s="28">
        <v>5</v>
      </c>
      <c r="J8" s="28">
        <v>22</v>
      </c>
      <c r="K8" s="31">
        <v>12</v>
      </c>
      <c r="L8" s="31">
        <v>66</v>
      </c>
      <c r="M8" s="31">
        <v>78</v>
      </c>
      <c r="N8" s="28">
        <v>10</v>
      </c>
      <c r="O8" s="28">
        <v>56</v>
      </c>
      <c r="P8" s="28">
        <v>66</v>
      </c>
      <c r="Q8" s="176">
        <f t="shared" ref="Q8:Q13" si="1">SUM(P8/D8)</f>
        <v>0.84615384615384615</v>
      </c>
      <c r="R8" s="50">
        <v>2</v>
      </c>
      <c r="S8" s="50">
        <v>6</v>
      </c>
      <c r="T8" s="193">
        <v>8</v>
      </c>
      <c r="U8" s="50">
        <v>3</v>
      </c>
      <c r="V8" s="50">
        <v>4</v>
      </c>
      <c r="W8" s="50">
        <v>1</v>
      </c>
      <c r="X8" s="31">
        <v>8</v>
      </c>
      <c r="Y8" s="50">
        <v>0</v>
      </c>
      <c r="Z8" s="50">
        <v>0</v>
      </c>
      <c r="AA8" s="50">
        <v>7</v>
      </c>
      <c r="AB8" s="50">
        <v>1</v>
      </c>
      <c r="AC8" s="50">
        <v>0</v>
      </c>
      <c r="AD8" s="31">
        <f t="shared" ref="AD8:AD13" si="2">SUM(Y8:AC8)</f>
        <v>8</v>
      </c>
      <c r="AE8" s="50">
        <v>0</v>
      </c>
      <c r="AF8" s="50">
        <v>2</v>
      </c>
      <c r="AG8" s="50">
        <v>4</v>
      </c>
      <c r="AH8" s="50">
        <v>2</v>
      </c>
      <c r="AI8" s="50">
        <v>0</v>
      </c>
      <c r="AJ8" s="31">
        <f t="shared" si="0"/>
        <v>8</v>
      </c>
      <c r="AK8" s="177">
        <f t="shared" ref="AK8:AK14" si="3">SUM(AJ8/D8)</f>
        <v>0.10256410256410256</v>
      </c>
      <c r="AL8" s="194"/>
    </row>
    <row r="9" spans="1:38">
      <c r="A9" s="175" t="s">
        <v>236</v>
      </c>
      <c r="B9" s="28">
        <v>10</v>
      </c>
      <c r="C9" s="28">
        <v>33</v>
      </c>
      <c r="D9" s="28">
        <v>43</v>
      </c>
      <c r="E9" s="28">
        <v>6</v>
      </c>
      <c r="F9" s="28">
        <v>16</v>
      </c>
      <c r="G9" s="28">
        <v>2</v>
      </c>
      <c r="H9" s="28">
        <v>9</v>
      </c>
      <c r="I9" s="28">
        <v>2</v>
      </c>
      <c r="J9" s="28">
        <v>8</v>
      </c>
      <c r="K9" s="193">
        <v>10</v>
      </c>
      <c r="L9" s="193">
        <v>33</v>
      </c>
      <c r="M9" s="193">
        <v>43</v>
      </c>
      <c r="N9" s="28">
        <v>2</v>
      </c>
      <c r="O9" s="28">
        <v>12</v>
      </c>
      <c r="P9" s="28">
        <v>14</v>
      </c>
      <c r="Q9" s="176">
        <f t="shared" si="1"/>
        <v>0.32558139534883723</v>
      </c>
      <c r="R9" s="50">
        <v>0</v>
      </c>
      <c r="S9" s="50">
        <v>4</v>
      </c>
      <c r="T9" s="31">
        <v>4</v>
      </c>
      <c r="U9" s="50">
        <v>4</v>
      </c>
      <c r="V9" s="50">
        <v>0</v>
      </c>
      <c r="W9" s="50">
        <v>0</v>
      </c>
      <c r="X9" s="31">
        <v>4</v>
      </c>
      <c r="Y9" s="50">
        <v>0</v>
      </c>
      <c r="Z9" s="50">
        <v>0</v>
      </c>
      <c r="AA9" s="50">
        <v>2</v>
      </c>
      <c r="AB9" s="50">
        <v>0</v>
      </c>
      <c r="AC9" s="50">
        <v>2</v>
      </c>
      <c r="AD9" s="31">
        <f t="shared" si="2"/>
        <v>4</v>
      </c>
      <c r="AE9" s="50">
        <v>0</v>
      </c>
      <c r="AF9" s="50">
        <v>0</v>
      </c>
      <c r="AG9" s="50">
        <v>3</v>
      </c>
      <c r="AH9" s="50">
        <v>1</v>
      </c>
      <c r="AI9" s="50">
        <v>0</v>
      </c>
      <c r="AJ9" s="31">
        <f t="shared" si="0"/>
        <v>4</v>
      </c>
      <c r="AK9" s="177">
        <f t="shared" si="3"/>
        <v>9.3023255813953487E-2</v>
      </c>
      <c r="AL9" s="194"/>
    </row>
    <row r="10" spans="1:38">
      <c r="A10" s="175" t="s">
        <v>237</v>
      </c>
      <c r="B10" s="28">
        <v>9</v>
      </c>
      <c r="C10" s="28">
        <v>25</v>
      </c>
      <c r="D10" s="28">
        <v>34</v>
      </c>
      <c r="E10" s="28">
        <v>0</v>
      </c>
      <c r="F10" s="28">
        <v>4</v>
      </c>
      <c r="G10" s="28">
        <v>8</v>
      </c>
      <c r="H10" s="28">
        <v>21</v>
      </c>
      <c r="I10" s="28">
        <v>1</v>
      </c>
      <c r="J10" s="28">
        <v>0</v>
      </c>
      <c r="K10" s="31">
        <v>9</v>
      </c>
      <c r="L10" s="31">
        <v>25</v>
      </c>
      <c r="M10" s="31">
        <v>34</v>
      </c>
      <c r="N10" s="28">
        <v>8</v>
      </c>
      <c r="O10" s="28">
        <v>22</v>
      </c>
      <c r="P10" s="28">
        <v>30</v>
      </c>
      <c r="Q10" s="176">
        <f t="shared" si="1"/>
        <v>0.88235294117647056</v>
      </c>
      <c r="R10" s="50">
        <v>2</v>
      </c>
      <c r="S10" s="50">
        <v>2</v>
      </c>
      <c r="T10" s="31">
        <v>4</v>
      </c>
      <c r="U10" s="50">
        <v>0</v>
      </c>
      <c r="V10" s="50">
        <v>4</v>
      </c>
      <c r="W10" s="50">
        <v>0</v>
      </c>
      <c r="X10" s="31">
        <v>4</v>
      </c>
      <c r="Y10" s="50">
        <v>1</v>
      </c>
      <c r="Z10" s="50">
        <v>0</v>
      </c>
      <c r="AA10" s="50">
        <v>0</v>
      </c>
      <c r="AB10" s="50">
        <v>3</v>
      </c>
      <c r="AC10" s="50">
        <v>0</v>
      </c>
      <c r="AD10" s="31">
        <f t="shared" si="2"/>
        <v>4</v>
      </c>
      <c r="AE10" s="50">
        <v>0</v>
      </c>
      <c r="AF10" s="50">
        <v>0</v>
      </c>
      <c r="AG10" s="50">
        <v>1</v>
      </c>
      <c r="AH10" s="50">
        <v>2</v>
      </c>
      <c r="AI10" s="50">
        <v>1</v>
      </c>
      <c r="AJ10" s="31">
        <f t="shared" si="0"/>
        <v>4</v>
      </c>
      <c r="AK10" s="177">
        <f t="shared" si="3"/>
        <v>0.11764705882352941</v>
      </c>
      <c r="AL10" s="194"/>
    </row>
    <row r="11" spans="1:38">
      <c r="A11" s="175" t="s">
        <v>238</v>
      </c>
      <c r="B11" s="28">
        <v>23</v>
      </c>
      <c r="C11" s="28">
        <v>27</v>
      </c>
      <c r="D11" s="28">
        <v>50</v>
      </c>
      <c r="E11" s="28">
        <v>4</v>
      </c>
      <c r="F11" s="28">
        <v>8</v>
      </c>
      <c r="G11" s="28">
        <v>6</v>
      </c>
      <c r="H11" s="28">
        <v>7</v>
      </c>
      <c r="I11" s="28">
        <v>13</v>
      </c>
      <c r="J11" s="28">
        <v>12</v>
      </c>
      <c r="K11" s="31">
        <v>23</v>
      </c>
      <c r="L11" s="31">
        <v>27</v>
      </c>
      <c r="M11" s="31">
        <v>50</v>
      </c>
      <c r="N11" s="28">
        <v>28</v>
      </c>
      <c r="O11" s="28">
        <v>10</v>
      </c>
      <c r="P11" s="28">
        <v>38</v>
      </c>
      <c r="Q11" s="176">
        <f>SUM(P11/D11)</f>
        <v>0.76</v>
      </c>
      <c r="R11" s="50">
        <v>0</v>
      </c>
      <c r="S11" s="50">
        <v>0</v>
      </c>
      <c r="T11" s="31">
        <v>0</v>
      </c>
      <c r="U11" s="50">
        <v>0</v>
      </c>
      <c r="V11" s="50">
        <v>0</v>
      </c>
      <c r="W11" s="50">
        <v>0</v>
      </c>
      <c r="X11" s="31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31">
        <f t="shared" si="2"/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31">
        <f t="shared" si="0"/>
        <v>0</v>
      </c>
      <c r="AK11" s="177">
        <f t="shared" si="3"/>
        <v>0</v>
      </c>
      <c r="AL11" s="194"/>
    </row>
    <row r="12" spans="1:38">
      <c r="A12" s="175" t="s">
        <v>239</v>
      </c>
      <c r="B12" s="28">
        <v>8</v>
      </c>
      <c r="C12" s="28">
        <v>20</v>
      </c>
      <c r="D12" s="28">
        <v>28</v>
      </c>
      <c r="E12" s="28">
        <v>0</v>
      </c>
      <c r="F12" s="28">
        <v>0</v>
      </c>
      <c r="G12" s="28">
        <v>1</v>
      </c>
      <c r="H12" s="28">
        <v>2</v>
      </c>
      <c r="I12" s="28">
        <v>7</v>
      </c>
      <c r="J12" s="28">
        <v>18</v>
      </c>
      <c r="K12" s="31">
        <v>8</v>
      </c>
      <c r="L12" s="31">
        <v>20</v>
      </c>
      <c r="M12" s="31">
        <v>28</v>
      </c>
      <c r="N12" s="28">
        <v>8</v>
      </c>
      <c r="O12" s="28">
        <v>20</v>
      </c>
      <c r="P12" s="28">
        <v>28</v>
      </c>
      <c r="Q12" s="176">
        <f t="shared" si="1"/>
        <v>1</v>
      </c>
      <c r="R12" s="50">
        <v>2</v>
      </c>
      <c r="S12" s="50">
        <v>3</v>
      </c>
      <c r="T12" s="31">
        <v>5</v>
      </c>
      <c r="U12" s="50">
        <v>2</v>
      </c>
      <c r="V12" s="50">
        <v>3</v>
      </c>
      <c r="W12" s="50">
        <v>0</v>
      </c>
      <c r="X12" s="31">
        <v>5</v>
      </c>
      <c r="Y12" s="50">
        <v>1</v>
      </c>
      <c r="Z12" s="50">
        <v>0</v>
      </c>
      <c r="AA12" s="50">
        <v>0</v>
      </c>
      <c r="AB12" s="50">
        <v>3</v>
      </c>
      <c r="AC12" s="50">
        <v>1</v>
      </c>
      <c r="AD12" s="31">
        <f t="shared" si="2"/>
        <v>5</v>
      </c>
      <c r="AE12" s="50">
        <v>0</v>
      </c>
      <c r="AF12" s="50">
        <v>0</v>
      </c>
      <c r="AG12" s="50">
        <v>0</v>
      </c>
      <c r="AH12" s="50">
        <v>4</v>
      </c>
      <c r="AI12" s="50">
        <v>1</v>
      </c>
      <c r="AJ12" s="31">
        <f t="shared" si="0"/>
        <v>5</v>
      </c>
      <c r="AK12" s="177">
        <f t="shared" si="3"/>
        <v>0.17857142857142858</v>
      </c>
      <c r="AL12" s="194"/>
    </row>
    <row r="13" spans="1:38">
      <c r="A13" s="175" t="s">
        <v>240</v>
      </c>
      <c r="B13" s="28">
        <v>5</v>
      </c>
      <c r="C13" s="28">
        <v>14</v>
      </c>
      <c r="D13" s="28">
        <v>19</v>
      </c>
      <c r="E13" s="28">
        <v>1</v>
      </c>
      <c r="F13" s="28">
        <v>2</v>
      </c>
      <c r="G13" s="28">
        <v>2</v>
      </c>
      <c r="H13" s="28">
        <v>6</v>
      </c>
      <c r="I13" s="28">
        <v>2</v>
      </c>
      <c r="J13" s="28">
        <v>6</v>
      </c>
      <c r="K13" s="31">
        <v>5</v>
      </c>
      <c r="L13" s="31">
        <v>14</v>
      </c>
      <c r="M13" s="31">
        <v>19</v>
      </c>
      <c r="N13" s="28">
        <v>3</v>
      </c>
      <c r="O13" s="28">
        <v>13</v>
      </c>
      <c r="P13" s="28">
        <v>16</v>
      </c>
      <c r="Q13" s="176">
        <f t="shared" si="1"/>
        <v>0.84210526315789469</v>
      </c>
      <c r="R13" s="50">
        <v>2</v>
      </c>
      <c r="S13" s="50">
        <v>1</v>
      </c>
      <c r="T13" s="31">
        <v>3</v>
      </c>
      <c r="U13" s="50">
        <v>2</v>
      </c>
      <c r="V13" s="50">
        <v>1</v>
      </c>
      <c r="W13" s="50">
        <v>0</v>
      </c>
      <c r="X13" s="31">
        <v>3</v>
      </c>
      <c r="Y13" s="50">
        <v>2</v>
      </c>
      <c r="Z13" s="50">
        <v>1</v>
      </c>
      <c r="AA13" s="50">
        <v>0</v>
      </c>
      <c r="AB13" s="50">
        <v>0</v>
      </c>
      <c r="AC13" s="50">
        <v>0</v>
      </c>
      <c r="AD13" s="31">
        <f t="shared" si="2"/>
        <v>3</v>
      </c>
      <c r="AE13" s="50">
        <v>0</v>
      </c>
      <c r="AF13" s="50">
        <v>0</v>
      </c>
      <c r="AG13" s="50">
        <v>1</v>
      </c>
      <c r="AH13" s="50">
        <v>1</v>
      </c>
      <c r="AI13" s="50">
        <v>1</v>
      </c>
      <c r="AJ13" s="31">
        <f t="shared" si="0"/>
        <v>3</v>
      </c>
      <c r="AK13" s="177">
        <f t="shared" si="3"/>
        <v>0.15789473684210525</v>
      </c>
      <c r="AL13" s="194"/>
    </row>
    <row r="14" spans="1:38">
      <c r="A14" s="178" t="s">
        <v>242</v>
      </c>
      <c r="B14" s="179">
        <f>SUM(B7:B13)</f>
        <v>78</v>
      </c>
      <c r="C14" s="179">
        <f t="shared" ref="C14:M14" si="4">SUM(C7:C13)</f>
        <v>214</v>
      </c>
      <c r="D14" s="179">
        <f t="shared" si="4"/>
        <v>292</v>
      </c>
      <c r="E14" s="179">
        <f t="shared" si="4"/>
        <v>11</v>
      </c>
      <c r="F14" s="179">
        <f t="shared" si="4"/>
        <v>43</v>
      </c>
      <c r="G14" s="179">
        <f t="shared" si="4"/>
        <v>31</v>
      </c>
      <c r="H14" s="179">
        <f t="shared" si="4"/>
        <v>94</v>
      </c>
      <c r="I14" s="179">
        <f t="shared" si="4"/>
        <v>36</v>
      </c>
      <c r="J14" s="179">
        <f t="shared" si="4"/>
        <v>77</v>
      </c>
      <c r="K14" s="179">
        <f t="shared" si="4"/>
        <v>78</v>
      </c>
      <c r="L14" s="179">
        <f t="shared" si="4"/>
        <v>214</v>
      </c>
      <c r="M14" s="179">
        <f t="shared" si="4"/>
        <v>292</v>
      </c>
      <c r="N14" s="179">
        <f t="shared" ref="N14" si="5">SUM(N7:N13)</f>
        <v>70</v>
      </c>
      <c r="O14" s="179">
        <f t="shared" ref="O14" si="6">SUM(O7:O13)</f>
        <v>162</v>
      </c>
      <c r="P14" s="179">
        <f t="shared" ref="P14" si="7">SUM(P7:P13)</f>
        <v>232</v>
      </c>
      <c r="Q14" s="180">
        <f>SUM(P14/D14)</f>
        <v>0.79452054794520544</v>
      </c>
      <c r="R14" s="179">
        <f>SUM(R7:R13)</f>
        <v>11</v>
      </c>
      <c r="S14" s="179">
        <f t="shared" ref="S14:AJ14" si="8">SUM(S7:S13)</f>
        <v>19</v>
      </c>
      <c r="T14" s="179">
        <f t="shared" si="8"/>
        <v>30</v>
      </c>
      <c r="U14" s="179">
        <f t="shared" si="8"/>
        <v>11</v>
      </c>
      <c r="V14" s="179">
        <f t="shared" si="8"/>
        <v>16</v>
      </c>
      <c r="W14" s="179">
        <f t="shared" si="8"/>
        <v>3</v>
      </c>
      <c r="X14" s="179">
        <f t="shared" si="8"/>
        <v>30</v>
      </c>
      <c r="Y14" s="179">
        <f t="shared" si="8"/>
        <v>4</v>
      </c>
      <c r="Z14" s="179">
        <f t="shared" si="8"/>
        <v>1</v>
      </c>
      <c r="AA14" s="179">
        <f t="shared" si="8"/>
        <v>9</v>
      </c>
      <c r="AB14" s="179">
        <f t="shared" si="8"/>
        <v>13</v>
      </c>
      <c r="AC14" s="179">
        <f t="shared" si="8"/>
        <v>3</v>
      </c>
      <c r="AD14" s="179">
        <f t="shared" si="8"/>
        <v>30</v>
      </c>
      <c r="AE14" s="179">
        <f t="shared" si="8"/>
        <v>0</v>
      </c>
      <c r="AF14" s="179">
        <f t="shared" si="8"/>
        <v>2</v>
      </c>
      <c r="AG14" s="179">
        <f t="shared" si="8"/>
        <v>11</v>
      </c>
      <c r="AH14" s="179">
        <f t="shared" si="8"/>
        <v>14</v>
      </c>
      <c r="AI14" s="179">
        <f t="shared" si="8"/>
        <v>3</v>
      </c>
      <c r="AJ14" s="179">
        <f t="shared" si="8"/>
        <v>30</v>
      </c>
      <c r="AK14" s="180">
        <f t="shared" si="3"/>
        <v>0.10273972602739725</v>
      </c>
      <c r="AL14" s="194"/>
    </row>
  </sheetData>
  <mergeCells count="50">
    <mergeCell ref="AH5:AH6"/>
    <mergeCell ref="AI5:AI6"/>
    <mergeCell ref="AJ5:AJ6"/>
    <mergeCell ref="AB5:AB6"/>
    <mergeCell ref="AC5:AC6"/>
    <mergeCell ref="AD5:AD6"/>
    <mergeCell ref="AF5:AF6"/>
    <mergeCell ref="AG5:AG6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M3:M6"/>
    <mergeCell ref="J5:J6"/>
    <mergeCell ref="S5:S6"/>
    <mergeCell ref="R3:T4"/>
    <mergeCell ref="U3:X4"/>
    <mergeCell ref="E3:F4"/>
    <mergeCell ref="G3:H4"/>
    <mergeCell ref="I3:J4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9"/>
  <sheetViews>
    <sheetView view="pageBreakPreview" zoomScale="60" zoomScaleNormal="72" workbookViewId="0">
      <selection activeCell="F30" sqref="F30"/>
    </sheetView>
  </sheetViews>
  <sheetFormatPr defaultColWidth="8.88671875" defaultRowHeight="19.8"/>
  <cols>
    <col min="1" max="1" width="17.44140625" style="1" bestFit="1" customWidth="1"/>
    <col min="2" max="16384" width="8.88671875" style="1"/>
  </cols>
  <sheetData>
    <row r="1" spans="1:37" ht="76.95" customHeight="1" thickBot="1">
      <c r="A1" s="1012" t="s">
        <v>553</v>
      </c>
      <c r="B1" s="1013"/>
      <c r="C1" s="1013"/>
      <c r="D1" s="1013"/>
      <c r="E1" s="1013"/>
      <c r="F1" s="1013"/>
      <c r="G1" s="1013"/>
      <c r="H1" s="1013"/>
      <c r="I1" s="1013"/>
      <c r="J1" s="1013"/>
      <c r="K1" s="1013"/>
      <c r="L1" s="1013"/>
      <c r="M1" s="1013"/>
      <c r="N1" s="1013"/>
      <c r="O1" s="1013"/>
      <c r="P1" s="1013"/>
      <c r="Q1" s="1013"/>
      <c r="R1" s="1013"/>
      <c r="S1" s="1013"/>
      <c r="T1" s="1013"/>
      <c r="U1" s="1013"/>
      <c r="V1" s="1013"/>
      <c r="W1" s="1013"/>
      <c r="X1" s="1013"/>
      <c r="Y1" s="1013"/>
      <c r="Z1" s="1013"/>
      <c r="AA1" s="1013"/>
      <c r="AB1" s="1013"/>
      <c r="AC1" s="1013"/>
      <c r="AD1" s="1013"/>
      <c r="AE1" s="1013"/>
      <c r="AF1" s="1013"/>
      <c r="AG1" s="1013"/>
      <c r="AH1" s="1013"/>
      <c r="AI1" s="1013"/>
      <c r="AJ1" s="1013"/>
      <c r="AK1" s="1013"/>
    </row>
    <row r="2" spans="1:37" ht="42" customHeight="1" thickBot="1">
      <c r="A2" s="1014" t="s">
        <v>6</v>
      </c>
      <c r="B2" s="1017" t="s">
        <v>7</v>
      </c>
      <c r="C2" s="1018"/>
      <c r="D2" s="1019"/>
      <c r="E2" s="1020" t="s">
        <v>0</v>
      </c>
      <c r="F2" s="1021"/>
      <c r="G2" s="1021"/>
      <c r="H2" s="1021"/>
      <c r="I2" s="1021"/>
      <c r="J2" s="1022"/>
      <c r="K2" s="1023" t="s">
        <v>8</v>
      </c>
      <c r="L2" s="1024"/>
      <c r="M2" s="1025"/>
      <c r="N2" s="1026" t="s">
        <v>1</v>
      </c>
      <c r="O2" s="1026"/>
      <c r="P2" s="1026"/>
      <c r="Q2" s="1027"/>
      <c r="R2" s="1030" t="s">
        <v>2</v>
      </c>
      <c r="S2" s="1031"/>
      <c r="T2" s="1032"/>
      <c r="U2" s="1033"/>
      <c r="V2" s="1033"/>
      <c r="W2" s="1033"/>
      <c r="X2" s="1033"/>
      <c r="Y2" s="1032"/>
      <c r="Z2" s="1032"/>
      <c r="AA2" s="1032"/>
      <c r="AB2" s="1032"/>
      <c r="AC2" s="1032"/>
      <c r="AD2" s="1032"/>
      <c r="AE2" s="1032"/>
      <c r="AF2" s="1032"/>
      <c r="AG2" s="1032"/>
      <c r="AH2" s="1032"/>
      <c r="AI2" s="1032"/>
      <c r="AJ2" s="1032"/>
      <c r="AK2" s="1034"/>
    </row>
    <row r="3" spans="1:37" ht="21" thickTop="1" thickBot="1">
      <c r="A3" s="1015"/>
      <c r="B3" s="1035" t="s">
        <v>3</v>
      </c>
      <c r="C3" s="1038" t="s">
        <v>4</v>
      </c>
      <c r="D3" s="1041" t="s">
        <v>5</v>
      </c>
      <c r="E3" s="1050" t="s">
        <v>10</v>
      </c>
      <c r="F3" s="1051"/>
      <c r="G3" s="1054" t="s">
        <v>11</v>
      </c>
      <c r="H3" s="1054"/>
      <c r="I3" s="1055" t="s">
        <v>12</v>
      </c>
      <c r="J3" s="1056"/>
      <c r="K3" s="1023" t="s">
        <v>3</v>
      </c>
      <c r="L3" s="1060" t="s">
        <v>4</v>
      </c>
      <c r="M3" s="1061" t="s">
        <v>5</v>
      </c>
      <c r="N3" s="1028"/>
      <c r="O3" s="1028"/>
      <c r="P3" s="1028"/>
      <c r="Q3" s="1028"/>
      <c r="R3" s="1065" t="s">
        <v>13</v>
      </c>
      <c r="S3" s="1066"/>
      <c r="T3" s="1067"/>
      <c r="U3" s="1071" t="s">
        <v>14</v>
      </c>
      <c r="V3" s="1072"/>
      <c r="W3" s="1072"/>
      <c r="X3" s="1073"/>
      <c r="Y3" s="1065" t="s">
        <v>15</v>
      </c>
      <c r="Z3" s="1074"/>
      <c r="AA3" s="1074"/>
      <c r="AB3" s="1074"/>
      <c r="AC3" s="1074"/>
      <c r="AD3" s="1075"/>
      <c r="AE3" s="1077" t="s">
        <v>16</v>
      </c>
      <c r="AF3" s="1074"/>
      <c r="AG3" s="1074"/>
      <c r="AH3" s="1074"/>
      <c r="AI3" s="1074"/>
      <c r="AJ3" s="1067"/>
      <c r="AK3" s="1044" t="s">
        <v>17</v>
      </c>
    </row>
    <row r="4" spans="1:37" ht="20.399999999999999" thickBot="1">
      <c r="A4" s="1015"/>
      <c r="B4" s="1036"/>
      <c r="C4" s="1039"/>
      <c r="D4" s="1042"/>
      <c r="E4" s="1052"/>
      <c r="F4" s="1053"/>
      <c r="G4" s="1054"/>
      <c r="H4" s="1054"/>
      <c r="I4" s="1057"/>
      <c r="J4" s="1058"/>
      <c r="K4" s="1059"/>
      <c r="L4" s="1024"/>
      <c r="M4" s="1025"/>
      <c r="N4" s="1029"/>
      <c r="O4" s="1029"/>
      <c r="P4" s="1029"/>
      <c r="Q4" s="1028"/>
      <c r="R4" s="1068"/>
      <c r="S4" s="1069"/>
      <c r="T4" s="1070"/>
      <c r="U4" s="1068"/>
      <c r="V4" s="1069"/>
      <c r="W4" s="1069"/>
      <c r="X4" s="1070"/>
      <c r="Y4" s="1068"/>
      <c r="Z4" s="1069"/>
      <c r="AA4" s="1069"/>
      <c r="AB4" s="1069"/>
      <c r="AC4" s="1069"/>
      <c r="AD4" s="1076"/>
      <c r="AE4" s="1078"/>
      <c r="AF4" s="1079"/>
      <c r="AG4" s="1079"/>
      <c r="AH4" s="1079"/>
      <c r="AI4" s="1079"/>
      <c r="AJ4" s="1080"/>
      <c r="AK4" s="1045"/>
    </row>
    <row r="5" spans="1:37" ht="21" thickTop="1" thickBot="1">
      <c r="A5" s="1015"/>
      <c r="B5" s="1036"/>
      <c r="C5" s="1039"/>
      <c r="D5" s="1042"/>
      <c r="E5" s="1048" t="s">
        <v>3</v>
      </c>
      <c r="F5" s="1049" t="s">
        <v>4</v>
      </c>
      <c r="G5" s="1049" t="s">
        <v>3</v>
      </c>
      <c r="H5" s="1049" t="s">
        <v>4</v>
      </c>
      <c r="I5" s="1049" t="s">
        <v>3</v>
      </c>
      <c r="J5" s="1062" t="s">
        <v>4</v>
      </c>
      <c r="K5" s="1059"/>
      <c r="L5" s="1024"/>
      <c r="M5" s="1025"/>
      <c r="N5" s="1081" t="s">
        <v>3</v>
      </c>
      <c r="O5" s="1083" t="s">
        <v>4</v>
      </c>
      <c r="P5" s="1083" t="s">
        <v>5</v>
      </c>
      <c r="Q5" s="1085" t="s">
        <v>18</v>
      </c>
      <c r="R5" s="1044" t="s">
        <v>3</v>
      </c>
      <c r="S5" s="1063" t="s">
        <v>4</v>
      </c>
      <c r="T5" s="1090" t="s">
        <v>19</v>
      </c>
      <c r="U5" s="1044" t="s">
        <v>10</v>
      </c>
      <c r="V5" s="1093" t="s">
        <v>20</v>
      </c>
      <c r="W5" s="1093" t="s">
        <v>21</v>
      </c>
      <c r="X5" s="1090" t="s">
        <v>19</v>
      </c>
      <c r="Y5" s="1044" t="s">
        <v>22</v>
      </c>
      <c r="Z5" s="1093" t="s">
        <v>23</v>
      </c>
      <c r="AA5" s="1093" t="s">
        <v>24</v>
      </c>
      <c r="AB5" s="1093" t="s">
        <v>25</v>
      </c>
      <c r="AC5" s="1093" t="s">
        <v>26</v>
      </c>
      <c r="AD5" s="1090" t="s">
        <v>5</v>
      </c>
      <c r="AE5" s="1088" t="s">
        <v>27</v>
      </c>
      <c r="AF5" s="1097" t="s">
        <v>28</v>
      </c>
      <c r="AG5" s="1097" t="s">
        <v>29</v>
      </c>
      <c r="AH5" s="1097" t="s">
        <v>30</v>
      </c>
      <c r="AI5" s="1099" t="s">
        <v>31</v>
      </c>
      <c r="AJ5" s="1101" t="s">
        <v>19</v>
      </c>
      <c r="AK5" s="1046"/>
    </row>
    <row r="6" spans="1:37" ht="62.4" customHeight="1" thickBot="1">
      <c r="A6" s="1016"/>
      <c r="B6" s="1037"/>
      <c r="C6" s="1040"/>
      <c r="D6" s="1043"/>
      <c r="E6" s="1048"/>
      <c r="F6" s="1049"/>
      <c r="G6" s="1049"/>
      <c r="H6" s="1049"/>
      <c r="I6" s="1049"/>
      <c r="J6" s="1062"/>
      <c r="K6" s="1059"/>
      <c r="L6" s="1024"/>
      <c r="M6" s="1025"/>
      <c r="N6" s="1082"/>
      <c r="O6" s="1084"/>
      <c r="P6" s="1084"/>
      <c r="Q6" s="1086"/>
      <c r="R6" s="1087"/>
      <c r="S6" s="1064"/>
      <c r="T6" s="1091"/>
      <c r="U6" s="1092"/>
      <c r="V6" s="1094"/>
      <c r="W6" s="1094"/>
      <c r="X6" s="1095"/>
      <c r="Y6" s="1096"/>
      <c r="Z6" s="1094"/>
      <c r="AA6" s="1094"/>
      <c r="AB6" s="1094"/>
      <c r="AC6" s="1094"/>
      <c r="AD6" s="1103"/>
      <c r="AE6" s="1739"/>
      <c r="AF6" s="1736"/>
      <c r="AG6" s="1736"/>
      <c r="AH6" s="1736"/>
      <c r="AI6" s="1737"/>
      <c r="AJ6" s="1738"/>
      <c r="AK6" s="1047"/>
    </row>
    <row r="7" spans="1:37" ht="20.399999999999999" thickBot="1">
      <c r="A7" s="2" t="s">
        <v>554</v>
      </c>
      <c r="B7" s="3">
        <v>0</v>
      </c>
      <c r="C7" s="4">
        <v>6</v>
      </c>
      <c r="D7" s="5">
        <f>SUM(B7:C7)</f>
        <v>6</v>
      </c>
      <c r="E7" s="6">
        <v>0</v>
      </c>
      <c r="F7" s="7">
        <v>0</v>
      </c>
      <c r="G7" s="7">
        <v>0</v>
      </c>
      <c r="H7" s="7">
        <v>4</v>
      </c>
      <c r="I7" s="7">
        <v>0</v>
      </c>
      <c r="J7" s="8">
        <v>2</v>
      </c>
      <c r="K7" s="9">
        <f>SUM(E7,G7,I7)</f>
        <v>0</v>
      </c>
      <c r="L7" s="10">
        <f>SUM(F7,H7,J7)</f>
        <v>6</v>
      </c>
      <c r="M7" s="11">
        <f>SUM(K7:L7)</f>
        <v>6</v>
      </c>
      <c r="N7" s="12">
        <v>0</v>
      </c>
      <c r="O7" s="4">
        <v>0</v>
      </c>
      <c r="P7" s="4">
        <f>SUM(N7:O7)</f>
        <v>0</v>
      </c>
      <c r="Q7" s="13">
        <f>SUM(P7/D7)</f>
        <v>0</v>
      </c>
      <c r="R7" s="44">
        <v>0</v>
      </c>
      <c r="S7" s="45">
        <v>0</v>
      </c>
      <c r="T7" s="14">
        <f>SUM(R7:S7)</f>
        <v>0</v>
      </c>
      <c r="U7" s="46">
        <v>0</v>
      </c>
      <c r="V7" s="47">
        <v>0</v>
      </c>
      <c r="W7" s="47">
        <v>0</v>
      </c>
      <c r="X7" s="11">
        <f>SUM(U7:W7)</f>
        <v>0</v>
      </c>
      <c r="Y7" s="48">
        <v>0</v>
      </c>
      <c r="Z7" s="47">
        <v>0</v>
      </c>
      <c r="AA7" s="47">
        <v>0</v>
      </c>
      <c r="AB7" s="47">
        <v>0</v>
      </c>
      <c r="AC7" s="47">
        <v>0</v>
      </c>
      <c r="AD7" s="11">
        <f>SUM(Y7:AC7)</f>
        <v>0</v>
      </c>
      <c r="AE7" s="44">
        <v>0</v>
      </c>
      <c r="AF7" s="45">
        <v>0</v>
      </c>
      <c r="AG7" s="45">
        <v>0</v>
      </c>
      <c r="AH7" s="45">
        <v>0</v>
      </c>
      <c r="AI7" s="452">
        <v>0</v>
      </c>
      <c r="AJ7" s="14">
        <f>SUM(AE7:AI7)</f>
        <v>0</v>
      </c>
      <c r="AK7" s="52">
        <f>SUM(T7/D7)</f>
        <v>0</v>
      </c>
    </row>
    <row r="8" spans="1:37" ht="20.399999999999999" thickBot="1">
      <c r="A8" s="16" t="s">
        <v>555</v>
      </c>
      <c r="B8" s="17">
        <v>0</v>
      </c>
      <c r="C8" s="18">
        <v>3</v>
      </c>
      <c r="D8" s="5">
        <f t="shared" ref="D8:D16" si="0">SUM(B8:C8)</f>
        <v>3</v>
      </c>
      <c r="E8" s="20">
        <v>0</v>
      </c>
      <c r="F8" s="21">
        <v>1</v>
      </c>
      <c r="G8" s="21">
        <v>0</v>
      </c>
      <c r="H8" s="21">
        <v>2</v>
      </c>
      <c r="I8" s="21">
        <v>0</v>
      </c>
      <c r="J8" s="22">
        <v>0</v>
      </c>
      <c r="K8" s="9">
        <f t="shared" ref="K8:L19" si="1">SUM(E8,G8,I8)</f>
        <v>0</v>
      </c>
      <c r="L8" s="10">
        <f t="shared" si="1"/>
        <v>3</v>
      </c>
      <c r="M8" s="11">
        <f t="shared" ref="M8:M19" si="2">SUM(K8:L8)</f>
        <v>3</v>
      </c>
      <c r="N8" s="26">
        <v>0</v>
      </c>
      <c r="O8" s="18">
        <v>0</v>
      </c>
      <c r="P8" s="4">
        <f t="shared" ref="P8:P19" si="3">SUM(N8:O8)</f>
        <v>0</v>
      </c>
      <c r="Q8" s="13">
        <f t="shared" ref="Q8:Q16" si="4">SUM(P8/D8)</f>
        <v>0</v>
      </c>
      <c r="R8" s="49">
        <v>0</v>
      </c>
      <c r="S8" s="242">
        <v>0</v>
      </c>
      <c r="T8" s="14">
        <f t="shared" ref="T8:T16" si="5">SUM(R8:S8)</f>
        <v>0</v>
      </c>
      <c r="U8" s="49">
        <v>0</v>
      </c>
      <c r="V8" s="51">
        <v>0</v>
      </c>
      <c r="W8" s="51">
        <v>0</v>
      </c>
      <c r="X8" s="11">
        <f t="shared" ref="X8:X16" si="6">SUM(U8:W8)</f>
        <v>0</v>
      </c>
      <c r="Y8" s="53">
        <v>0</v>
      </c>
      <c r="Z8" s="51">
        <v>0</v>
      </c>
      <c r="AA8" s="51">
        <v>0</v>
      </c>
      <c r="AB8" s="51">
        <v>0</v>
      </c>
      <c r="AC8" s="51">
        <v>0</v>
      </c>
      <c r="AD8" s="11">
        <f t="shared" ref="AD8:AD16" si="7">SUM(Y8:AC8)</f>
        <v>0</v>
      </c>
      <c r="AE8" s="49">
        <v>0</v>
      </c>
      <c r="AF8" s="242">
        <v>0</v>
      </c>
      <c r="AG8" s="242">
        <v>0</v>
      </c>
      <c r="AH8" s="242">
        <v>0</v>
      </c>
      <c r="AI8" s="51">
        <v>0</v>
      </c>
      <c r="AJ8" s="14">
        <f t="shared" ref="AJ8:AJ19" si="8">SUM(AE8:AI8)</f>
        <v>0</v>
      </c>
      <c r="AK8" s="52">
        <f t="shared" ref="AK8:AK19" si="9">SUM(T8/D8)</f>
        <v>0</v>
      </c>
    </row>
    <row r="9" spans="1:37" ht="20.399999999999999" thickBot="1">
      <c r="A9" s="2" t="s">
        <v>556</v>
      </c>
      <c r="B9" s="3">
        <v>5</v>
      </c>
      <c r="C9" s="4">
        <v>27</v>
      </c>
      <c r="D9" s="5">
        <f t="shared" si="0"/>
        <v>32</v>
      </c>
      <c r="E9" s="6">
        <v>1</v>
      </c>
      <c r="F9" s="7">
        <v>7</v>
      </c>
      <c r="G9" s="7">
        <v>2</v>
      </c>
      <c r="H9" s="7">
        <v>12</v>
      </c>
      <c r="I9" s="7">
        <v>2</v>
      </c>
      <c r="J9" s="8">
        <v>8</v>
      </c>
      <c r="K9" s="9">
        <f t="shared" si="1"/>
        <v>5</v>
      </c>
      <c r="L9" s="10">
        <f t="shared" si="1"/>
        <v>27</v>
      </c>
      <c r="M9" s="11">
        <f t="shared" si="2"/>
        <v>32</v>
      </c>
      <c r="N9" s="32">
        <v>5</v>
      </c>
      <c r="O9" s="241">
        <v>27</v>
      </c>
      <c r="P9" s="4">
        <f t="shared" si="3"/>
        <v>32</v>
      </c>
      <c r="Q9" s="13">
        <f t="shared" si="4"/>
        <v>1</v>
      </c>
      <c r="R9" s="44">
        <v>5</v>
      </c>
      <c r="S9" s="45">
        <v>27</v>
      </c>
      <c r="T9" s="14">
        <f t="shared" si="5"/>
        <v>32</v>
      </c>
      <c r="U9" s="49">
        <v>8</v>
      </c>
      <c r="V9" s="51">
        <v>14</v>
      </c>
      <c r="W9" s="51">
        <v>10</v>
      </c>
      <c r="X9" s="11">
        <f t="shared" si="6"/>
        <v>32</v>
      </c>
      <c r="Y9" s="53">
        <v>0</v>
      </c>
      <c r="Z9" s="51">
        <v>8</v>
      </c>
      <c r="AA9" s="51">
        <v>10</v>
      </c>
      <c r="AB9" s="51">
        <v>4</v>
      </c>
      <c r="AC9" s="51">
        <v>10</v>
      </c>
      <c r="AD9" s="11">
        <f t="shared" si="7"/>
        <v>32</v>
      </c>
      <c r="AE9" s="49">
        <v>5</v>
      </c>
      <c r="AF9" s="242">
        <v>15</v>
      </c>
      <c r="AG9" s="242">
        <v>7</v>
      </c>
      <c r="AH9" s="242">
        <v>5</v>
      </c>
      <c r="AI9" s="51">
        <v>0</v>
      </c>
      <c r="AJ9" s="14">
        <f t="shared" si="8"/>
        <v>32</v>
      </c>
      <c r="AK9" s="52">
        <f t="shared" si="9"/>
        <v>1</v>
      </c>
    </row>
    <row r="10" spans="1:37" ht="20.399999999999999" thickBot="1">
      <c r="A10" s="2" t="s">
        <v>557</v>
      </c>
      <c r="B10" s="3">
        <v>7</v>
      </c>
      <c r="C10" s="4">
        <v>34</v>
      </c>
      <c r="D10" s="5">
        <f t="shared" si="0"/>
        <v>41</v>
      </c>
      <c r="E10" s="6">
        <v>6</v>
      </c>
      <c r="F10" s="7">
        <v>9</v>
      </c>
      <c r="G10" s="7">
        <v>1</v>
      </c>
      <c r="H10" s="7">
        <v>5</v>
      </c>
      <c r="I10" s="7">
        <v>0</v>
      </c>
      <c r="J10" s="8">
        <v>20</v>
      </c>
      <c r="K10" s="9">
        <f t="shared" si="1"/>
        <v>7</v>
      </c>
      <c r="L10" s="10">
        <f t="shared" si="1"/>
        <v>34</v>
      </c>
      <c r="M10" s="11">
        <f t="shared" si="2"/>
        <v>41</v>
      </c>
      <c r="N10" s="32">
        <v>1</v>
      </c>
      <c r="O10" s="241">
        <v>2</v>
      </c>
      <c r="P10" s="4">
        <f t="shared" si="3"/>
        <v>3</v>
      </c>
      <c r="Q10" s="13">
        <f t="shared" si="4"/>
        <v>7.3170731707317069E-2</v>
      </c>
      <c r="R10" s="44">
        <v>1</v>
      </c>
      <c r="S10" s="45">
        <v>2</v>
      </c>
      <c r="T10" s="14">
        <f t="shared" si="5"/>
        <v>3</v>
      </c>
      <c r="U10" s="49">
        <v>2</v>
      </c>
      <c r="V10" s="51">
        <v>1</v>
      </c>
      <c r="W10" s="51">
        <v>0</v>
      </c>
      <c r="X10" s="11">
        <f t="shared" si="6"/>
        <v>3</v>
      </c>
      <c r="Y10" s="53">
        <v>0</v>
      </c>
      <c r="Z10" s="51">
        <v>0</v>
      </c>
      <c r="AA10" s="51">
        <v>1</v>
      </c>
      <c r="AB10" s="51">
        <v>0</v>
      </c>
      <c r="AC10" s="51">
        <v>2</v>
      </c>
      <c r="AD10" s="11">
        <f t="shared" si="7"/>
        <v>3</v>
      </c>
      <c r="AE10" s="49">
        <v>0</v>
      </c>
      <c r="AF10" s="242">
        <v>0</v>
      </c>
      <c r="AG10" s="242">
        <v>1</v>
      </c>
      <c r="AH10" s="242">
        <v>2</v>
      </c>
      <c r="AI10" s="51">
        <v>0</v>
      </c>
      <c r="AJ10" s="14">
        <f t="shared" si="8"/>
        <v>3</v>
      </c>
      <c r="AK10" s="52">
        <f t="shared" si="9"/>
        <v>7.3170731707317069E-2</v>
      </c>
    </row>
    <row r="11" spans="1:37" ht="20.399999999999999" thickBot="1">
      <c r="A11" s="2" t="s">
        <v>558</v>
      </c>
      <c r="B11" s="3">
        <v>9</v>
      </c>
      <c r="C11" s="4">
        <v>15</v>
      </c>
      <c r="D11" s="5">
        <f t="shared" si="0"/>
        <v>24</v>
      </c>
      <c r="E11" s="6">
        <v>2</v>
      </c>
      <c r="F11" s="7">
        <v>9</v>
      </c>
      <c r="G11" s="7">
        <v>2</v>
      </c>
      <c r="H11" s="7">
        <v>4</v>
      </c>
      <c r="I11" s="7">
        <v>5</v>
      </c>
      <c r="J11" s="8">
        <v>2</v>
      </c>
      <c r="K11" s="9">
        <f t="shared" si="1"/>
        <v>9</v>
      </c>
      <c r="L11" s="10">
        <f t="shared" si="1"/>
        <v>15</v>
      </c>
      <c r="M11" s="11">
        <f t="shared" si="2"/>
        <v>24</v>
      </c>
      <c r="N11" s="32">
        <v>0</v>
      </c>
      <c r="O11" s="241">
        <v>0</v>
      </c>
      <c r="P11" s="4">
        <f t="shared" si="3"/>
        <v>0</v>
      </c>
      <c r="Q11" s="13">
        <f t="shared" si="4"/>
        <v>0</v>
      </c>
      <c r="R11" s="44">
        <v>0</v>
      </c>
      <c r="S11" s="45">
        <v>0</v>
      </c>
      <c r="T11" s="14">
        <f t="shared" si="5"/>
        <v>0</v>
      </c>
      <c r="U11" s="49">
        <v>0</v>
      </c>
      <c r="V11" s="51">
        <v>0</v>
      </c>
      <c r="W11" s="51">
        <v>0</v>
      </c>
      <c r="X11" s="11">
        <f t="shared" si="6"/>
        <v>0</v>
      </c>
      <c r="Y11" s="53">
        <v>0</v>
      </c>
      <c r="Z11" s="51">
        <v>0</v>
      </c>
      <c r="AA11" s="51">
        <v>0</v>
      </c>
      <c r="AB11" s="51">
        <v>0</v>
      </c>
      <c r="AC11" s="51">
        <v>0</v>
      </c>
      <c r="AD11" s="11">
        <f t="shared" si="7"/>
        <v>0</v>
      </c>
      <c r="AE11" s="49">
        <v>0</v>
      </c>
      <c r="AF11" s="242">
        <v>0</v>
      </c>
      <c r="AG11" s="242">
        <v>0</v>
      </c>
      <c r="AH11" s="242">
        <v>0</v>
      </c>
      <c r="AI11" s="51">
        <v>0</v>
      </c>
      <c r="AJ11" s="14">
        <f t="shared" si="8"/>
        <v>0</v>
      </c>
      <c r="AK11" s="52">
        <f t="shared" si="9"/>
        <v>0</v>
      </c>
    </row>
    <row r="12" spans="1:37" ht="20.399999999999999" thickBot="1">
      <c r="A12" s="57" t="s">
        <v>559</v>
      </c>
      <c r="B12" s="3">
        <v>8</v>
      </c>
      <c r="C12" s="4">
        <v>12</v>
      </c>
      <c r="D12" s="5">
        <f t="shared" si="0"/>
        <v>20</v>
      </c>
      <c r="E12" s="6">
        <v>3</v>
      </c>
      <c r="F12" s="7">
        <v>4</v>
      </c>
      <c r="G12" s="7">
        <v>1</v>
      </c>
      <c r="H12" s="7">
        <v>1</v>
      </c>
      <c r="I12" s="7">
        <v>4</v>
      </c>
      <c r="J12" s="8">
        <v>7</v>
      </c>
      <c r="K12" s="9">
        <f t="shared" si="1"/>
        <v>8</v>
      </c>
      <c r="L12" s="10">
        <f t="shared" si="1"/>
        <v>12</v>
      </c>
      <c r="M12" s="11">
        <f t="shared" si="2"/>
        <v>20</v>
      </c>
      <c r="N12" s="32">
        <v>3</v>
      </c>
      <c r="O12" s="241">
        <v>3</v>
      </c>
      <c r="P12" s="4">
        <f t="shared" si="3"/>
        <v>6</v>
      </c>
      <c r="Q12" s="13">
        <f t="shared" si="4"/>
        <v>0.3</v>
      </c>
      <c r="R12" s="44">
        <v>2</v>
      </c>
      <c r="S12" s="45">
        <v>2</v>
      </c>
      <c r="T12" s="14">
        <f t="shared" si="5"/>
        <v>4</v>
      </c>
      <c r="U12" s="49">
        <v>3</v>
      </c>
      <c r="V12" s="51">
        <v>1</v>
      </c>
      <c r="W12" s="51">
        <v>0</v>
      </c>
      <c r="X12" s="11">
        <f t="shared" si="6"/>
        <v>4</v>
      </c>
      <c r="Y12" s="53">
        <v>4</v>
      </c>
      <c r="Z12" s="51">
        <v>0</v>
      </c>
      <c r="AA12" s="51">
        <v>0</v>
      </c>
      <c r="AB12" s="51">
        <v>0</v>
      </c>
      <c r="AC12" s="51">
        <v>0</v>
      </c>
      <c r="AD12" s="11">
        <f t="shared" si="7"/>
        <v>4</v>
      </c>
      <c r="AE12" s="49">
        <v>0</v>
      </c>
      <c r="AF12" s="242">
        <v>0</v>
      </c>
      <c r="AG12" s="242">
        <v>0</v>
      </c>
      <c r="AH12" s="242">
        <v>4</v>
      </c>
      <c r="AI12" s="51">
        <v>0</v>
      </c>
      <c r="AJ12" s="14">
        <f t="shared" si="8"/>
        <v>4</v>
      </c>
      <c r="AK12" s="52">
        <f t="shared" si="9"/>
        <v>0.2</v>
      </c>
    </row>
    <row r="13" spans="1:37" ht="18" customHeight="1" thickBot="1">
      <c r="A13" s="2" t="s">
        <v>560</v>
      </c>
      <c r="B13" s="3">
        <v>8</v>
      </c>
      <c r="C13" s="4">
        <v>9</v>
      </c>
      <c r="D13" s="5">
        <f t="shared" si="0"/>
        <v>17</v>
      </c>
      <c r="E13" s="6">
        <v>2</v>
      </c>
      <c r="F13" s="7">
        <v>2</v>
      </c>
      <c r="G13" s="7">
        <v>2</v>
      </c>
      <c r="H13" s="7">
        <v>3</v>
      </c>
      <c r="I13" s="7">
        <v>4</v>
      </c>
      <c r="J13" s="8">
        <v>4</v>
      </c>
      <c r="K13" s="9">
        <f t="shared" si="1"/>
        <v>8</v>
      </c>
      <c r="L13" s="101">
        <f t="shared" si="1"/>
        <v>9</v>
      </c>
      <c r="M13" s="102">
        <f t="shared" si="2"/>
        <v>17</v>
      </c>
      <c r="N13" s="453">
        <v>3</v>
      </c>
      <c r="O13" s="454">
        <v>2</v>
      </c>
      <c r="P13" s="4">
        <f t="shared" si="3"/>
        <v>5</v>
      </c>
      <c r="Q13" s="13">
        <f t="shared" si="4"/>
        <v>0.29411764705882354</v>
      </c>
      <c r="R13" s="44">
        <v>0</v>
      </c>
      <c r="S13" s="45">
        <v>0</v>
      </c>
      <c r="T13" s="14">
        <f t="shared" si="5"/>
        <v>0</v>
      </c>
      <c r="U13" s="44">
        <v>0</v>
      </c>
      <c r="V13" s="452">
        <v>0</v>
      </c>
      <c r="W13" s="452">
        <v>0</v>
      </c>
      <c r="X13" s="11">
        <f t="shared" si="6"/>
        <v>0</v>
      </c>
      <c r="Y13" s="455">
        <v>0</v>
      </c>
      <c r="Z13" s="452">
        <v>0</v>
      </c>
      <c r="AA13" s="452">
        <v>0</v>
      </c>
      <c r="AB13" s="452">
        <v>0</v>
      </c>
      <c r="AC13" s="452">
        <v>0</v>
      </c>
      <c r="AD13" s="11">
        <f t="shared" si="7"/>
        <v>0</v>
      </c>
      <c r="AE13" s="49">
        <v>0</v>
      </c>
      <c r="AF13" s="242">
        <v>0</v>
      </c>
      <c r="AG13" s="242">
        <v>0</v>
      </c>
      <c r="AH13" s="242">
        <v>0</v>
      </c>
      <c r="AI13" s="51">
        <v>0</v>
      </c>
      <c r="AJ13" s="14">
        <f t="shared" si="8"/>
        <v>0</v>
      </c>
      <c r="AK13" s="52">
        <f t="shared" si="9"/>
        <v>0</v>
      </c>
    </row>
    <row r="14" spans="1:37" ht="20.399999999999999" thickBot="1">
      <c r="A14" s="16" t="s">
        <v>561</v>
      </c>
      <c r="B14" s="17">
        <v>2</v>
      </c>
      <c r="C14" s="18">
        <v>7</v>
      </c>
      <c r="D14" s="5">
        <f t="shared" si="0"/>
        <v>9</v>
      </c>
      <c r="E14" s="20">
        <v>2</v>
      </c>
      <c r="F14" s="21">
        <v>4</v>
      </c>
      <c r="G14" s="21">
        <v>0</v>
      </c>
      <c r="H14" s="21">
        <v>2</v>
      </c>
      <c r="I14" s="21">
        <v>0</v>
      </c>
      <c r="J14" s="22">
        <v>1</v>
      </c>
      <c r="K14" s="9">
        <f t="shared" si="1"/>
        <v>2</v>
      </c>
      <c r="L14" s="10">
        <f t="shared" si="1"/>
        <v>7</v>
      </c>
      <c r="M14" s="11">
        <f t="shared" si="2"/>
        <v>9</v>
      </c>
      <c r="N14" s="42">
        <v>0</v>
      </c>
      <c r="O14" s="34">
        <v>7</v>
      </c>
      <c r="P14" s="4">
        <f t="shared" si="3"/>
        <v>7</v>
      </c>
      <c r="Q14" s="13">
        <f t="shared" si="4"/>
        <v>0.77777777777777779</v>
      </c>
      <c r="R14" s="191">
        <v>0</v>
      </c>
      <c r="S14" s="456">
        <v>0</v>
      </c>
      <c r="T14" s="14">
        <f t="shared" si="5"/>
        <v>0</v>
      </c>
      <c r="U14" s="191">
        <v>0</v>
      </c>
      <c r="V14" s="457">
        <v>0</v>
      </c>
      <c r="W14" s="457">
        <v>0</v>
      </c>
      <c r="X14" s="11">
        <f t="shared" si="6"/>
        <v>0</v>
      </c>
      <c r="Y14" s="458">
        <v>0</v>
      </c>
      <c r="Z14" s="457">
        <v>0</v>
      </c>
      <c r="AA14" s="457">
        <v>0</v>
      </c>
      <c r="AB14" s="457">
        <v>0</v>
      </c>
      <c r="AC14" s="457">
        <v>0</v>
      </c>
      <c r="AD14" s="11">
        <f t="shared" si="7"/>
        <v>0</v>
      </c>
      <c r="AE14" s="191">
        <v>0</v>
      </c>
      <c r="AF14" s="456">
        <v>0</v>
      </c>
      <c r="AG14" s="456">
        <v>0</v>
      </c>
      <c r="AH14" s="456">
        <v>0</v>
      </c>
      <c r="AI14" s="457">
        <v>0</v>
      </c>
      <c r="AJ14" s="14">
        <f t="shared" si="8"/>
        <v>0</v>
      </c>
      <c r="AK14" s="52">
        <f t="shared" si="9"/>
        <v>0</v>
      </c>
    </row>
    <row r="15" spans="1:37" ht="20.399999999999999" thickBot="1">
      <c r="A15" s="16" t="s">
        <v>562</v>
      </c>
      <c r="B15" s="27">
        <v>3</v>
      </c>
      <c r="C15" s="241">
        <v>5</v>
      </c>
      <c r="D15" s="5">
        <f t="shared" si="0"/>
        <v>8</v>
      </c>
      <c r="E15" s="6">
        <v>2</v>
      </c>
      <c r="F15" s="7">
        <v>0</v>
      </c>
      <c r="G15" s="7">
        <v>0</v>
      </c>
      <c r="H15" s="7">
        <v>0</v>
      </c>
      <c r="I15" s="7">
        <v>1</v>
      </c>
      <c r="J15" s="8">
        <v>5</v>
      </c>
      <c r="K15" s="9">
        <f t="shared" si="1"/>
        <v>3</v>
      </c>
      <c r="L15" s="10">
        <f t="shared" si="1"/>
        <v>5</v>
      </c>
      <c r="M15" s="11">
        <f t="shared" si="2"/>
        <v>8</v>
      </c>
      <c r="N15" s="32">
        <v>1</v>
      </c>
      <c r="O15" s="241">
        <v>0</v>
      </c>
      <c r="P15" s="4">
        <f t="shared" si="3"/>
        <v>1</v>
      </c>
      <c r="Q15" s="13">
        <f t="shared" si="4"/>
        <v>0.125</v>
      </c>
      <c r="R15" s="49">
        <v>0</v>
      </c>
      <c r="S15" s="242">
        <v>0</v>
      </c>
      <c r="T15" s="14">
        <f t="shared" si="5"/>
        <v>0</v>
      </c>
      <c r="U15" s="49">
        <v>0</v>
      </c>
      <c r="V15" s="51">
        <v>0</v>
      </c>
      <c r="W15" s="51">
        <v>0</v>
      </c>
      <c r="X15" s="11">
        <f t="shared" si="6"/>
        <v>0</v>
      </c>
      <c r="Y15" s="53">
        <v>0</v>
      </c>
      <c r="Z15" s="51">
        <v>0</v>
      </c>
      <c r="AA15" s="51">
        <v>0</v>
      </c>
      <c r="AB15" s="51">
        <v>0</v>
      </c>
      <c r="AC15" s="51">
        <v>0</v>
      </c>
      <c r="AD15" s="11">
        <f t="shared" si="7"/>
        <v>0</v>
      </c>
      <c r="AE15" s="49">
        <v>0</v>
      </c>
      <c r="AF15" s="242">
        <v>0</v>
      </c>
      <c r="AG15" s="242">
        <v>0</v>
      </c>
      <c r="AH15" s="242">
        <v>0</v>
      </c>
      <c r="AI15" s="51">
        <v>0</v>
      </c>
      <c r="AJ15" s="14">
        <f t="shared" si="8"/>
        <v>0</v>
      </c>
      <c r="AK15" s="52">
        <f t="shared" si="9"/>
        <v>0</v>
      </c>
    </row>
    <row r="16" spans="1:37" ht="20.399999999999999" thickBot="1">
      <c r="A16" s="16" t="s">
        <v>563</v>
      </c>
      <c r="B16" s="27">
        <v>2</v>
      </c>
      <c r="C16" s="241">
        <v>17</v>
      </c>
      <c r="D16" s="5">
        <f t="shared" si="0"/>
        <v>19</v>
      </c>
      <c r="E16" s="6">
        <v>1</v>
      </c>
      <c r="F16" s="7">
        <v>4</v>
      </c>
      <c r="G16" s="7">
        <v>0</v>
      </c>
      <c r="H16" s="7">
        <v>9</v>
      </c>
      <c r="I16" s="7">
        <v>1</v>
      </c>
      <c r="J16" s="8">
        <v>4</v>
      </c>
      <c r="K16" s="9">
        <f t="shared" si="1"/>
        <v>2</v>
      </c>
      <c r="L16" s="10">
        <f t="shared" si="1"/>
        <v>17</v>
      </c>
      <c r="M16" s="11">
        <f t="shared" si="2"/>
        <v>19</v>
      </c>
      <c r="N16" s="32">
        <v>0</v>
      </c>
      <c r="O16" s="241">
        <v>6</v>
      </c>
      <c r="P16" s="4">
        <f t="shared" si="3"/>
        <v>6</v>
      </c>
      <c r="Q16" s="13">
        <f t="shared" si="4"/>
        <v>0.31578947368421051</v>
      </c>
      <c r="R16" s="49">
        <v>0</v>
      </c>
      <c r="S16" s="242">
        <v>0</v>
      </c>
      <c r="T16" s="14">
        <f t="shared" si="5"/>
        <v>0</v>
      </c>
      <c r="U16" s="49">
        <v>0</v>
      </c>
      <c r="V16" s="51">
        <v>0</v>
      </c>
      <c r="W16" s="51">
        <v>0</v>
      </c>
      <c r="X16" s="11">
        <f t="shared" si="6"/>
        <v>0</v>
      </c>
      <c r="Y16" s="53">
        <v>0</v>
      </c>
      <c r="Z16" s="51">
        <v>0</v>
      </c>
      <c r="AA16" s="51">
        <v>0</v>
      </c>
      <c r="AB16" s="51">
        <v>0</v>
      </c>
      <c r="AC16" s="51">
        <v>0</v>
      </c>
      <c r="AD16" s="11">
        <f t="shared" si="7"/>
        <v>0</v>
      </c>
      <c r="AE16" s="49">
        <v>0</v>
      </c>
      <c r="AF16" s="242">
        <v>0</v>
      </c>
      <c r="AG16" s="242">
        <v>0</v>
      </c>
      <c r="AH16" s="242">
        <v>0</v>
      </c>
      <c r="AI16" s="51">
        <v>0</v>
      </c>
      <c r="AJ16" s="14">
        <f t="shared" si="8"/>
        <v>0</v>
      </c>
      <c r="AK16" s="52">
        <f t="shared" si="9"/>
        <v>0</v>
      </c>
    </row>
    <row r="17" spans="1:37" ht="20.399999999999999" thickBot="1">
      <c r="A17" s="459" t="s">
        <v>564</v>
      </c>
      <c r="B17" s="460">
        <v>0</v>
      </c>
      <c r="C17" s="461">
        <v>0</v>
      </c>
      <c r="D17" s="462">
        <v>0</v>
      </c>
      <c r="E17" s="463">
        <v>0</v>
      </c>
      <c r="F17" s="464">
        <v>0</v>
      </c>
      <c r="G17" s="464">
        <v>0</v>
      </c>
      <c r="H17" s="464">
        <v>0</v>
      </c>
      <c r="I17" s="464">
        <v>0</v>
      </c>
      <c r="J17" s="465">
        <v>0</v>
      </c>
      <c r="K17" s="9">
        <v>0</v>
      </c>
      <c r="L17" s="10">
        <v>0</v>
      </c>
      <c r="M17" s="11">
        <v>0</v>
      </c>
      <c r="N17" s="466">
        <v>0</v>
      </c>
      <c r="O17" s="461">
        <v>0</v>
      </c>
      <c r="P17" s="4">
        <v>0</v>
      </c>
      <c r="Q17" s="13">
        <v>0</v>
      </c>
      <c r="R17" s="467">
        <v>0</v>
      </c>
      <c r="S17" s="468">
        <v>0</v>
      </c>
      <c r="T17" s="14">
        <v>0</v>
      </c>
      <c r="U17" s="467">
        <v>0</v>
      </c>
      <c r="V17" s="469">
        <v>0</v>
      </c>
      <c r="W17" s="469">
        <v>0</v>
      </c>
      <c r="X17" s="11">
        <v>0</v>
      </c>
      <c r="Y17" s="470">
        <v>0</v>
      </c>
      <c r="Z17" s="469">
        <v>0</v>
      </c>
      <c r="AA17" s="469">
        <v>0</v>
      </c>
      <c r="AB17" s="469">
        <v>0</v>
      </c>
      <c r="AC17" s="469">
        <v>0</v>
      </c>
      <c r="AD17" s="11">
        <v>0</v>
      </c>
      <c r="AE17" s="471">
        <v>0</v>
      </c>
      <c r="AF17" s="468">
        <v>0</v>
      </c>
      <c r="AG17" s="468">
        <v>0</v>
      </c>
      <c r="AH17" s="468">
        <v>0</v>
      </c>
      <c r="AI17" s="469">
        <v>0</v>
      </c>
      <c r="AJ17" s="14">
        <v>0</v>
      </c>
      <c r="AK17" s="52">
        <v>0</v>
      </c>
    </row>
    <row r="18" spans="1:37" ht="20.399999999999999" thickBot="1">
      <c r="A18" s="459" t="s">
        <v>565</v>
      </c>
      <c r="B18" s="460">
        <v>0</v>
      </c>
      <c r="C18" s="461">
        <v>0</v>
      </c>
      <c r="D18" s="462">
        <v>0</v>
      </c>
      <c r="E18" s="463">
        <v>0</v>
      </c>
      <c r="F18" s="464">
        <v>0</v>
      </c>
      <c r="G18" s="464">
        <v>0</v>
      </c>
      <c r="H18" s="464">
        <v>0</v>
      </c>
      <c r="I18" s="464">
        <v>0</v>
      </c>
      <c r="J18" s="465">
        <v>0</v>
      </c>
      <c r="K18" s="9">
        <v>0</v>
      </c>
      <c r="L18" s="10">
        <v>0</v>
      </c>
      <c r="M18" s="11">
        <v>0</v>
      </c>
      <c r="N18" s="466">
        <v>0</v>
      </c>
      <c r="O18" s="461">
        <v>0</v>
      </c>
      <c r="P18" s="4">
        <v>0</v>
      </c>
      <c r="Q18" s="13">
        <v>0</v>
      </c>
      <c r="R18" s="467">
        <v>0</v>
      </c>
      <c r="S18" s="468">
        <v>0</v>
      </c>
      <c r="T18" s="14">
        <v>0</v>
      </c>
      <c r="U18" s="467">
        <v>0</v>
      </c>
      <c r="V18" s="469">
        <v>0</v>
      </c>
      <c r="W18" s="469">
        <v>0</v>
      </c>
      <c r="X18" s="11">
        <v>0</v>
      </c>
      <c r="Y18" s="470">
        <v>0</v>
      </c>
      <c r="Z18" s="469">
        <v>0</v>
      </c>
      <c r="AA18" s="469">
        <v>0</v>
      </c>
      <c r="AB18" s="469">
        <v>0</v>
      </c>
      <c r="AC18" s="469">
        <v>0</v>
      </c>
      <c r="AD18" s="11">
        <v>0</v>
      </c>
      <c r="AE18" s="471">
        <v>0</v>
      </c>
      <c r="AF18" s="468">
        <v>0</v>
      </c>
      <c r="AG18" s="468">
        <v>0</v>
      </c>
      <c r="AH18" s="468">
        <v>0</v>
      </c>
      <c r="AI18" s="469">
        <v>0</v>
      </c>
      <c r="AJ18" s="14">
        <v>0</v>
      </c>
      <c r="AK18" s="52">
        <v>0</v>
      </c>
    </row>
    <row r="19" spans="1:37" ht="20.399999999999999" thickBot="1">
      <c r="A19" s="472" t="s">
        <v>37</v>
      </c>
      <c r="B19" s="473">
        <f>SUM(B7:B18)</f>
        <v>44</v>
      </c>
      <c r="C19" s="474">
        <f t="shared" ref="C19:J19" si="10">SUM(C7:C18)</f>
        <v>135</v>
      </c>
      <c r="D19" s="475">
        <f t="shared" si="10"/>
        <v>179</v>
      </c>
      <c r="E19" s="476">
        <f t="shared" si="10"/>
        <v>19</v>
      </c>
      <c r="F19" s="477">
        <f t="shared" si="10"/>
        <v>40</v>
      </c>
      <c r="G19" s="477">
        <f t="shared" si="10"/>
        <v>8</v>
      </c>
      <c r="H19" s="477">
        <f t="shared" si="10"/>
        <v>42</v>
      </c>
      <c r="I19" s="477">
        <f t="shared" si="10"/>
        <v>17</v>
      </c>
      <c r="J19" s="478">
        <f t="shared" si="10"/>
        <v>53</v>
      </c>
      <c r="K19" s="9">
        <f t="shared" si="1"/>
        <v>44</v>
      </c>
      <c r="L19" s="101">
        <f t="shared" si="1"/>
        <v>135</v>
      </c>
      <c r="M19" s="102">
        <f t="shared" si="2"/>
        <v>179</v>
      </c>
      <c r="N19" s="479">
        <f>SUM(N7:N18)</f>
        <v>13</v>
      </c>
      <c r="O19" s="480">
        <f>SUM(O7:O18)</f>
        <v>47</v>
      </c>
      <c r="P19" s="4">
        <f t="shared" si="3"/>
        <v>60</v>
      </c>
      <c r="Q19" s="13">
        <f>SUM(P19/D19)</f>
        <v>0.33519553072625696</v>
      </c>
      <c r="R19" s="481">
        <f t="shared" ref="R19:AI19" si="11">SUM(R7:R18)</f>
        <v>8</v>
      </c>
      <c r="S19" s="482">
        <f t="shared" si="11"/>
        <v>31</v>
      </c>
      <c r="T19" s="14">
        <f t="shared" si="11"/>
        <v>39</v>
      </c>
      <c r="U19" s="483">
        <f t="shared" si="11"/>
        <v>13</v>
      </c>
      <c r="V19" s="484">
        <f t="shared" si="11"/>
        <v>16</v>
      </c>
      <c r="W19" s="484">
        <f t="shared" si="11"/>
        <v>10</v>
      </c>
      <c r="X19" s="11">
        <f t="shared" si="11"/>
        <v>39</v>
      </c>
      <c r="Y19" s="483">
        <f t="shared" si="11"/>
        <v>4</v>
      </c>
      <c r="Z19" s="484">
        <f t="shared" si="11"/>
        <v>8</v>
      </c>
      <c r="AA19" s="484">
        <f t="shared" si="11"/>
        <v>11</v>
      </c>
      <c r="AB19" s="484">
        <f t="shared" si="11"/>
        <v>4</v>
      </c>
      <c r="AC19" s="484">
        <f t="shared" si="11"/>
        <v>12</v>
      </c>
      <c r="AD19" s="11">
        <f t="shared" si="11"/>
        <v>39</v>
      </c>
      <c r="AE19" s="485">
        <f t="shared" si="11"/>
        <v>5</v>
      </c>
      <c r="AF19" s="484">
        <f t="shared" si="11"/>
        <v>15</v>
      </c>
      <c r="AG19" s="484">
        <f t="shared" si="11"/>
        <v>8</v>
      </c>
      <c r="AH19" s="484">
        <f t="shared" si="11"/>
        <v>11</v>
      </c>
      <c r="AI19" s="484">
        <f t="shared" si="11"/>
        <v>0</v>
      </c>
      <c r="AJ19" s="14">
        <f t="shared" si="8"/>
        <v>39</v>
      </c>
      <c r="AK19" s="52">
        <f t="shared" si="9"/>
        <v>0.21787709497206703</v>
      </c>
    </row>
  </sheetData>
  <mergeCells count="50"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  <mergeCell ref="E3:F4"/>
    <mergeCell ref="G3:H4"/>
    <mergeCell ref="I3:J4"/>
    <mergeCell ref="K3:K6"/>
    <mergeCell ref="L3:L6"/>
    <mergeCell ref="M3:M6"/>
    <mergeCell ref="J5:J6"/>
    <mergeCell ref="S5:S6"/>
    <mergeCell ref="R3:T4"/>
    <mergeCell ref="U3:X4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H5:AH6"/>
    <mergeCell ref="AI5:AI6"/>
    <mergeCell ref="AJ5:AJ6"/>
    <mergeCell ref="AB5:AB6"/>
    <mergeCell ref="AC5:AC6"/>
    <mergeCell ref="AD5:AD6"/>
    <mergeCell ref="AF5:AF6"/>
    <mergeCell ref="AG5:AG6"/>
  </mergeCells>
  <phoneticPr fontId="3" type="noConversion"/>
  <pageMargins left="0.7" right="0.7" top="0.75" bottom="0.75" header="0.3" footer="0.3"/>
  <pageSetup paperSize="8" scale="5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opLeftCell="E1" zoomScale="55" zoomScaleNormal="55" workbookViewId="0">
      <selection activeCell="Y20" sqref="Y20"/>
    </sheetView>
  </sheetViews>
  <sheetFormatPr defaultColWidth="8.88671875" defaultRowHeight="19.8"/>
  <cols>
    <col min="1" max="16" width="8.88671875" style="1"/>
    <col min="17" max="17" width="10.21875" style="1" bestFit="1" customWidth="1"/>
    <col min="18" max="16384" width="8.88671875" style="1"/>
  </cols>
  <sheetData>
    <row r="1" spans="1:37" ht="70.5" customHeight="1" thickBot="1">
      <c r="A1" s="1012" t="s">
        <v>38</v>
      </c>
      <c r="B1" s="1740"/>
      <c r="C1" s="1740"/>
      <c r="D1" s="1740"/>
      <c r="E1" s="1740"/>
      <c r="F1" s="1740"/>
      <c r="G1" s="1740"/>
      <c r="H1" s="1740"/>
      <c r="I1" s="1740"/>
      <c r="J1" s="1740"/>
      <c r="K1" s="1740"/>
      <c r="L1" s="1740"/>
      <c r="M1" s="1740"/>
      <c r="N1" s="1740"/>
      <c r="O1" s="1740"/>
      <c r="P1" s="1740"/>
      <c r="Q1" s="1740"/>
      <c r="R1" s="1740"/>
      <c r="S1" s="1740"/>
      <c r="T1" s="1740"/>
      <c r="U1" s="1740"/>
      <c r="V1" s="1740"/>
      <c r="W1" s="1740"/>
      <c r="X1" s="1740"/>
      <c r="Y1" s="1740"/>
      <c r="Z1" s="1740"/>
      <c r="AA1" s="1740"/>
      <c r="AB1" s="1740"/>
      <c r="AC1" s="1740"/>
      <c r="AD1" s="1740"/>
      <c r="AE1" s="1740"/>
      <c r="AF1" s="1740"/>
      <c r="AG1" s="1740"/>
      <c r="AH1" s="1740"/>
      <c r="AI1" s="1740"/>
      <c r="AJ1" s="1740"/>
      <c r="AK1" s="1740"/>
    </row>
    <row r="2" spans="1:37" ht="20.399999999999999" thickBot="1">
      <c r="A2" s="1014" t="s">
        <v>6</v>
      </c>
      <c r="B2" s="1017" t="s">
        <v>7</v>
      </c>
      <c r="C2" s="1018"/>
      <c r="D2" s="1019"/>
      <c r="E2" s="1020" t="s">
        <v>0</v>
      </c>
      <c r="F2" s="1021"/>
      <c r="G2" s="1021"/>
      <c r="H2" s="1021"/>
      <c r="I2" s="1021"/>
      <c r="J2" s="1022"/>
      <c r="K2" s="1023" t="s">
        <v>8</v>
      </c>
      <c r="L2" s="1024"/>
      <c r="M2" s="1025"/>
      <c r="N2" s="1026" t="s">
        <v>1</v>
      </c>
      <c r="O2" s="1026"/>
      <c r="P2" s="1026"/>
      <c r="Q2" s="1027"/>
      <c r="R2" s="1030" t="s">
        <v>9</v>
      </c>
      <c r="S2" s="1031"/>
      <c r="T2" s="1032"/>
      <c r="U2" s="1033"/>
      <c r="V2" s="1033"/>
      <c r="W2" s="1033"/>
      <c r="X2" s="1033"/>
      <c r="Y2" s="1032"/>
      <c r="Z2" s="1032"/>
      <c r="AA2" s="1032"/>
      <c r="AB2" s="1032"/>
      <c r="AC2" s="1032"/>
      <c r="AD2" s="1032"/>
      <c r="AE2" s="1032"/>
      <c r="AF2" s="1032"/>
      <c r="AG2" s="1032"/>
      <c r="AH2" s="1032"/>
      <c r="AI2" s="1032"/>
      <c r="AJ2" s="1032"/>
      <c r="AK2" s="1034"/>
    </row>
    <row r="3" spans="1:37" ht="21" thickTop="1" thickBot="1">
      <c r="A3" s="1015"/>
      <c r="B3" s="1035" t="s">
        <v>3</v>
      </c>
      <c r="C3" s="1038" t="s">
        <v>4</v>
      </c>
      <c r="D3" s="1041" t="s">
        <v>5</v>
      </c>
      <c r="E3" s="1050" t="s">
        <v>10</v>
      </c>
      <c r="F3" s="1051"/>
      <c r="G3" s="1054" t="s">
        <v>11</v>
      </c>
      <c r="H3" s="1054"/>
      <c r="I3" s="1055" t="s">
        <v>12</v>
      </c>
      <c r="J3" s="1056"/>
      <c r="K3" s="1023" t="s">
        <v>3</v>
      </c>
      <c r="L3" s="1060" t="s">
        <v>4</v>
      </c>
      <c r="M3" s="1061" t="s">
        <v>5</v>
      </c>
      <c r="N3" s="1028"/>
      <c r="O3" s="1028"/>
      <c r="P3" s="1028"/>
      <c r="Q3" s="1028"/>
      <c r="R3" s="1065" t="s">
        <v>13</v>
      </c>
      <c r="S3" s="1066"/>
      <c r="T3" s="1067"/>
      <c r="U3" s="1071" t="s">
        <v>14</v>
      </c>
      <c r="V3" s="1072"/>
      <c r="W3" s="1072"/>
      <c r="X3" s="1073"/>
      <c r="Y3" s="1065" t="s">
        <v>15</v>
      </c>
      <c r="Z3" s="1074"/>
      <c r="AA3" s="1074"/>
      <c r="AB3" s="1074"/>
      <c r="AC3" s="1074"/>
      <c r="AD3" s="1075"/>
      <c r="AE3" s="1077" t="s">
        <v>16</v>
      </c>
      <c r="AF3" s="1074"/>
      <c r="AG3" s="1074"/>
      <c r="AH3" s="1074"/>
      <c r="AI3" s="1074"/>
      <c r="AJ3" s="1067"/>
      <c r="AK3" s="1044" t="s">
        <v>17</v>
      </c>
    </row>
    <row r="4" spans="1:37" ht="20.399999999999999" thickBot="1">
      <c r="A4" s="1015"/>
      <c r="B4" s="1036"/>
      <c r="C4" s="1039"/>
      <c r="D4" s="1042"/>
      <c r="E4" s="1052"/>
      <c r="F4" s="1053"/>
      <c r="G4" s="1054"/>
      <c r="H4" s="1054"/>
      <c r="I4" s="1057"/>
      <c r="J4" s="1058"/>
      <c r="K4" s="1059"/>
      <c r="L4" s="1024"/>
      <c r="M4" s="1025"/>
      <c r="N4" s="1029"/>
      <c r="O4" s="1029"/>
      <c r="P4" s="1029"/>
      <c r="Q4" s="1028"/>
      <c r="R4" s="1068"/>
      <c r="S4" s="1069"/>
      <c r="T4" s="1070"/>
      <c r="U4" s="1068"/>
      <c r="V4" s="1069"/>
      <c r="W4" s="1069"/>
      <c r="X4" s="1070"/>
      <c r="Y4" s="1068"/>
      <c r="Z4" s="1069"/>
      <c r="AA4" s="1069"/>
      <c r="AB4" s="1069"/>
      <c r="AC4" s="1069"/>
      <c r="AD4" s="1076"/>
      <c r="AE4" s="1078"/>
      <c r="AF4" s="1079"/>
      <c r="AG4" s="1079"/>
      <c r="AH4" s="1079"/>
      <c r="AI4" s="1079"/>
      <c r="AJ4" s="1080"/>
      <c r="AK4" s="1045"/>
    </row>
    <row r="5" spans="1:37" ht="21" thickTop="1" thickBot="1">
      <c r="A5" s="1015"/>
      <c r="B5" s="1036"/>
      <c r="C5" s="1039"/>
      <c r="D5" s="1042"/>
      <c r="E5" s="1048" t="s">
        <v>3</v>
      </c>
      <c r="F5" s="1049" t="s">
        <v>4</v>
      </c>
      <c r="G5" s="1049" t="s">
        <v>3</v>
      </c>
      <c r="H5" s="1049" t="s">
        <v>4</v>
      </c>
      <c r="I5" s="1049" t="s">
        <v>3</v>
      </c>
      <c r="J5" s="1062" t="s">
        <v>4</v>
      </c>
      <c r="K5" s="1059"/>
      <c r="L5" s="1024"/>
      <c r="M5" s="1025"/>
      <c r="N5" s="1081" t="s">
        <v>3</v>
      </c>
      <c r="O5" s="1083" t="s">
        <v>4</v>
      </c>
      <c r="P5" s="1083" t="s">
        <v>5</v>
      </c>
      <c r="Q5" s="1085" t="s">
        <v>18</v>
      </c>
      <c r="R5" s="1044" t="s">
        <v>3</v>
      </c>
      <c r="S5" s="1063" t="s">
        <v>4</v>
      </c>
      <c r="T5" s="1090" t="s">
        <v>19</v>
      </c>
      <c r="U5" s="1044" t="s">
        <v>10</v>
      </c>
      <c r="V5" s="1093" t="s">
        <v>20</v>
      </c>
      <c r="W5" s="1093" t="s">
        <v>21</v>
      </c>
      <c r="X5" s="1090" t="s">
        <v>19</v>
      </c>
      <c r="Y5" s="1044" t="s">
        <v>22</v>
      </c>
      <c r="Z5" s="1093" t="s">
        <v>23</v>
      </c>
      <c r="AA5" s="1093" t="s">
        <v>24</v>
      </c>
      <c r="AB5" s="1093" t="s">
        <v>25</v>
      </c>
      <c r="AC5" s="1093" t="s">
        <v>26</v>
      </c>
      <c r="AD5" s="1090" t="s">
        <v>5</v>
      </c>
      <c r="AE5" s="1088" t="s">
        <v>27</v>
      </c>
      <c r="AF5" s="1097" t="s">
        <v>28</v>
      </c>
      <c r="AG5" s="1097" t="s">
        <v>29</v>
      </c>
      <c r="AH5" s="1097" t="s">
        <v>30</v>
      </c>
      <c r="AI5" s="1099" t="s">
        <v>31</v>
      </c>
      <c r="AJ5" s="1101" t="s">
        <v>19</v>
      </c>
      <c r="AK5" s="1046"/>
    </row>
    <row r="6" spans="1:37" ht="39" customHeight="1" thickBot="1">
      <c r="A6" s="1016"/>
      <c r="B6" s="1037"/>
      <c r="C6" s="1040"/>
      <c r="D6" s="1043"/>
      <c r="E6" s="1048"/>
      <c r="F6" s="1049"/>
      <c r="G6" s="1049"/>
      <c r="H6" s="1049"/>
      <c r="I6" s="1049"/>
      <c r="J6" s="1062"/>
      <c r="K6" s="1059"/>
      <c r="L6" s="1024"/>
      <c r="M6" s="1025"/>
      <c r="N6" s="1082"/>
      <c r="O6" s="1084"/>
      <c r="P6" s="1084"/>
      <c r="Q6" s="1086"/>
      <c r="R6" s="1087"/>
      <c r="S6" s="1064"/>
      <c r="T6" s="1091"/>
      <c r="U6" s="1092"/>
      <c r="V6" s="1094"/>
      <c r="W6" s="1094"/>
      <c r="X6" s="1095"/>
      <c r="Y6" s="1096"/>
      <c r="Z6" s="1094"/>
      <c r="AA6" s="1094"/>
      <c r="AB6" s="1094"/>
      <c r="AC6" s="1094"/>
      <c r="AD6" s="1103"/>
      <c r="AE6" s="1089"/>
      <c r="AF6" s="1098"/>
      <c r="AG6" s="1098"/>
      <c r="AH6" s="1098"/>
      <c r="AI6" s="1100"/>
      <c r="AJ6" s="1102"/>
      <c r="AK6" s="1047"/>
    </row>
    <row r="7" spans="1:37" ht="60" thickBot="1">
      <c r="A7" s="57" t="s">
        <v>32</v>
      </c>
      <c r="B7" s="3">
        <v>12</v>
      </c>
      <c r="C7" s="4">
        <v>24</v>
      </c>
      <c r="D7" s="5">
        <v>36</v>
      </c>
      <c r="E7" s="6">
        <v>1</v>
      </c>
      <c r="F7" s="7">
        <v>5</v>
      </c>
      <c r="G7" s="7">
        <v>10</v>
      </c>
      <c r="H7" s="7">
        <v>19</v>
      </c>
      <c r="I7" s="7">
        <v>1</v>
      </c>
      <c r="J7" s="8">
        <v>0</v>
      </c>
      <c r="K7" s="9">
        <v>12</v>
      </c>
      <c r="L7" s="10">
        <v>24</v>
      </c>
      <c r="M7" s="11">
        <v>36</v>
      </c>
      <c r="N7" s="12">
        <v>11</v>
      </c>
      <c r="O7" s="4">
        <v>23</v>
      </c>
      <c r="P7" s="4">
        <v>34</v>
      </c>
      <c r="Q7" s="13">
        <f>SUM(P7/D7)</f>
        <v>0.94444444444444442</v>
      </c>
      <c r="R7" s="44">
        <v>0</v>
      </c>
      <c r="S7" s="45">
        <v>0</v>
      </c>
      <c r="T7" s="14">
        <v>0</v>
      </c>
      <c r="U7" s="46">
        <v>0</v>
      </c>
      <c r="V7" s="47">
        <v>0</v>
      </c>
      <c r="W7" s="47">
        <v>0</v>
      </c>
      <c r="X7" s="11">
        <v>0</v>
      </c>
      <c r="Y7" s="48">
        <v>0</v>
      </c>
      <c r="Z7" s="47">
        <v>0</v>
      </c>
      <c r="AA7" s="47">
        <v>0</v>
      </c>
      <c r="AB7" s="47">
        <v>0</v>
      </c>
      <c r="AC7" s="47">
        <v>0</v>
      </c>
      <c r="AD7" s="11">
        <v>0</v>
      </c>
      <c r="AE7" s="49">
        <v>0</v>
      </c>
      <c r="AF7" s="50">
        <v>0</v>
      </c>
      <c r="AG7" s="50">
        <v>0</v>
      </c>
      <c r="AH7" s="50">
        <v>0</v>
      </c>
      <c r="AI7" s="51">
        <v>0</v>
      </c>
      <c r="AJ7" s="15">
        <v>0</v>
      </c>
      <c r="AK7" s="52">
        <v>0</v>
      </c>
    </row>
    <row r="8" spans="1:37" ht="60" thickBot="1">
      <c r="A8" s="58" t="s">
        <v>33</v>
      </c>
      <c r="B8" s="17">
        <v>15</v>
      </c>
      <c r="C8" s="18">
        <v>50</v>
      </c>
      <c r="D8" s="19">
        <v>65</v>
      </c>
      <c r="E8" s="20">
        <v>3</v>
      </c>
      <c r="F8" s="21">
        <v>8</v>
      </c>
      <c r="G8" s="21">
        <v>7</v>
      </c>
      <c r="H8" s="21">
        <v>23</v>
      </c>
      <c r="I8" s="21">
        <v>5</v>
      </c>
      <c r="J8" s="22">
        <v>19</v>
      </c>
      <c r="K8" s="23">
        <v>15</v>
      </c>
      <c r="L8" s="24">
        <v>50</v>
      </c>
      <c r="M8" s="25">
        <v>65</v>
      </c>
      <c r="N8" s="26">
        <v>10</v>
      </c>
      <c r="O8" s="18">
        <v>30</v>
      </c>
      <c r="P8" s="18">
        <v>40</v>
      </c>
      <c r="Q8" s="13">
        <f t="shared" ref="Q8:Q12" si="0">SUM(P8/D8)</f>
        <v>0.61538461538461542</v>
      </c>
      <c r="R8" s="49">
        <v>0</v>
      </c>
      <c r="S8" s="50">
        <v>0</v>
      </c>
      <c r="T8" s="15">
        <v>0</v>
      </c>
      <c r="U8" s="49">
        <v>0</v>
      </c>
      <c r="V8" s="51">
        <v>0</v>
      </c>
      <c r="W8" s="51">
        <v>0</v>
      </c>
      <c r="X8" s="15">
        <v>0</v>
      </c>
      <c r="Y8" s="53">
        <v>0</v>
      </c>
      <c r="Z8" s="51">
        <v>0</v>
      </c>
      <c r="AA8" s="51">
        <v>0</v>
      </c>
      <c r="AB8" s="51">
        <v>0</v>
      </c>
      <c r="AC8" s="51">
        <v>0</v>
      </c>
      <c r="AD8" s="15">
        <v>0</v>
      </c>
      <c r="AE8" s="49">
        <v>0</v>
      </c>
      <c r="AF8" s="50">
        <v>0</v>
      </c>
      <c r="AG8" s="50">
        <v>0</v>
      </c>
      <c r="AH8" s="50">
        <v>0</v>
      </c>
      <c r="AI8" s="51">
        <v>0</v>
      </c>
      <c r="AJ8" s="15">
        <v>0</v>
      </c>
      <c r="AK8" s="54">
        <v>0</v>
      </c>
    </row>
    <row r="9" spans="1:37" ht="60" thickBot="1">
      <c r="A9" s="58" t="s">
        <v>34</v>
      </c>
      <c r="B9" s="27">
        <v>5</v>
      </c>
      <c r="C9" s="28">
        <v>20</v>
      </c>
      <c r="D9" s="29">
        <v>25</v>
      </c>
      <c r="E9" s="6">
        <v>0</v>
      </c>
      <c r="F9" s="7">
        <v>3</v>
      </c>
      <c r="G9" s="7">
        <v>1</v>
      </c>
      <c r="H9" s="7">
        <v>12</v>
      </c>
      <c r="I9" s="7">
        <v>4</v>
      </c>
      <c r="J9" s="8">
        <v>5</v>
      </c>
      <c r="K9" s="30">
        <v>5</v>
      </c>
      <c r="L9" s="31">
        <v>20</v>
      </c>
      <c r="M9" s="15">
        <v>25</v>
      </c>
      <c r="N9" s="32">
        <v>1</v>
      </c>
      <c r="O9" s="28">
        <v>20</v>
      </c>
      <c r="P9" s="28">
        <v>21</v>
      </c>
      <c r="Q9" s="13">
        <f t="shared" si="0"/>
        <v>0.84</v>
      </c>
      <c r="R9" s="49">
        <v>0</v>
      </c>
      <c r="S9" s="50">
        <v>0</v>
      </c>
      <c r="T9" s="15">
        <v>0</v>
      </c>
      <c r="U9" s="49">
        <v>0</v>
      </c>
      <c r="V9" s="51">
        <v>0</v>
      </c>
      <c r="W9" s="51">
        <v>0</v>
      </c>
      <c r="X9" s="15">
        <v>0</v>
      </c>
      <c r="Y9" s="53">
        <v>0</v>
      </c>
      <c r="Z9" s="51">
        <v>0</v>
      </c>
      <c r="AA9" s="51">
        <v>0</v>
      </c>
      <c r="AB9" s="51">
        <v>0</v>
      </c>
      <c r="AC9" s="51">
        <v>0</v>
      </c>
      <c r="AD9" s="15">
        <v>0</v>
      </c>
      <c r="AE9" s="49">
        <v>0</v>
      </c>
      <c r="AF9" s="50">
        <v>0</v>
      </c>
      <c r="AG9" s="50">
        <v>0</v>
      </c>
      <c r="AH9" s="50">
        <v>0</v>
      </c>
      <c r="AI9" s="51">
        <v>0</v>
      </c>
      <c r="AJ9" s="15">
        <v>0</v>
      </c>
      <c r="AK9" s="54">
        <v>0</v>
      </c>
    </row>
    <row r="10" spans="1:37" ht="60" thickBot="1">
      <c r="A10" s="58" t="s">
        <v>35</v>
      </c>
      <c r="B10" s="27">
        <v>6</v>
      </c>
      <c r="C10" s="28">
        <v>19</v>
      </c>
      <c r="D10" s="29">
        <v>25</v>
      </c>
      <c r="E10" s="6">
        <v>2</v>
      </c>
      <c r="F10" s="7">
        <v>5</v>
      </c>
      <c r="G10" s="7">
        <v>3</v>
      </c>
      <c r="H10" s="7">
        <v>12</v>
      </c>
      <c r="I10" s="7">
        <v>1</v>
      </c>
      <c r="J10" s="8">
        <v>2</v>
      </c>
      <c r="K10" s="30">
        <v>6</v>
      </c>
      <c r="L10" s="31">
        <v>19</v>
      </c>
      <c r="M10" s="15">
        <v>25</v>
      </c>
      <c r="N10" s="32">
        <v>5</v>
      </c>
      <c r="O10" s="28">
        <v>18</v>
      </c>
      <c r="P10" s="28">
        <v>23</v>
      </c>
      <c r="Q10" s="13">
        <f t="shared" si="0"/>
        <v>0.92</v>
      </c>
      <c r="R10" s="49">
        <v>0</v>
      </c>
      <c r="S10" s="50">
        <v>0</v>
      </c>
      <c r="T10" s="15">
        <v>0</v>
      </c>
      <c r="U10" s="49">
        <v>0</v>
      </c>
      <c r="V10" s="51">
        <v>0</v>
      </c>
      <c r="W10" s="51">
        <v>0</v>
      </c>
      <c r="X10" s="15">
        <v>0</v>
      </c>
      <c r="Y10" s="53">
        <v>0</v>
      </c>
      <c r="Z10" s="51">
        <v>0</v>
      </c>
      <c r="AA10" s="51">
        <v>0</v>
      </c>
      <c r="AB10" s="51">
        <v>0</v>
      </c>
      <c r="AC10" s="51">
        <v>0</v>
      </c>
      <c r="AD10" s="15">
        <v>0</v>
      </c>
      <c r="AE10" s="49">
        <v>0</v>
      </c>
      <c r="AF10" s="50">
        <v>0</v>
      </c>
      <c r="AG10" s="50">
        <v>0</v>
      </c>
      <c r="AH10" s="50">
        <v>0</v>
      </c>
      <c r="AI10" s="51">
        <v>0</v>
      </c>
      <c r="AJ10" s="15">
        <v>0</v>
      </c>
      <c r="AK10" s="54">
        <v>0</v>
      </c>
    </row>
    <row r="11" spans="1:37" ht="60" thickBot="1">
      <c r="A11" s="58" t="s">
        <v>36</v>
      </c>
      <c r="B11" s="33">
        <v>2</v>
      </c>
      <c r="C11" s="34">
        <v>21</v>
      </c>
      <c r="D11" s="35">
        <v>23</v>
      </c>
      <c r="E11" s="36">
        <v>2</v>
      </c>
      <c r="F11" s="37">
        <v>14</v>
      </c>
      <c r="G11" s="37">
        <v>0</v>
      </c>
      <c r="H11" s="37">
        <v>7</v>
      </c>
      <c r="I11" s="37">
        <v>0</v>
      </c>
      <c r="J11" s="38">
        <v>0</v>
      </c>
      <c r="K11" s="39">
        <v>2</v>
      </c>
      <c r="L11" s="40">
        <v>21</v>
      </c>
      <c r="M11" s="41">
        <v>23</v>
      </c>
      <c r="N11" s="42">
        <v>2</v>
      </c>
      <c r="O11" s="34">
        <v>21</v>
      </c>
      <c r="P11" s="34">
        <v>23</v>
      </c>
      <c r="Q11" s="13">
        <f t="shared" si="0"/>
        <v>1</v>
      </c>
      <c r="R11" s="49">
        <v>0</v>
      </c>
      <c r="S11" s="50">
        <v>0</v>
      </c>
      <c r="T11" s="15">
        <v>0</v>
      </c>
      <c r="U11" s="49">
        <v>0</v>
      </c>
      <c r="V11" s="51">
        <v>0</v>
      </c>
      <c r="W11" s="51">
        <v>0</v>
      </c>
      <c r="X11" s="15">
        <v>0</v>
      </c>
      <c r="Y11" s="53">
        <v>0</v>
      </c>
      <c r="Z11" s="51">
        <v>0</v>
      </c>
      <c r="AA11" s="51">
        <v>0</v>
      </c>
      <c r="AB11" s="51">
        <v>0</v>
      </c>
      <c r="AC11" s="51">
        <v>0</v>
      </c>
      <c r="AD11" s="15">
        <v>0</v>
      </c>
      <c r="AE11" s="49">
        <v>0</v>
      </c>
      <c r="AF11" s="50">
        <v>0</v>
      </c>
      <c r="AG11" s="50">
        <v>0</v>
      </c>
      <c r="AH11" s="50">
        <v>0</v>
      </c>
      <c r="AI11" s="51">
        <v>0</v>
      </c>
      <c r="AJ11" s="15">
        <v>0</v>
      </c>
      <c r="AK11" s="54">
        <v>0</v>
      </c>
    </row>
    <row r="12" spans="1:37">
      <c r="A12" s="236" t="s">
        <v>37</v>
      </c>
      <c r="B12" s="224">
        <f>B7+B8+B9+B10+B11</f>
        <v>40</v>
      </c>
      <c r="C12" s="224">
        <f t="shared" ref="C12:AJ12" si="1">C7+C8+C9+C10+C11</f>
        <v>134</v>
      </c>
      <c r="D12" s="224">
        <f t="shared" si="1"/>
        <v>174</v>
      </c>
      <c r="E12" s="224">
        <f t="shared" si="1"/>
        <v>8</v>
      </c>
      <c r="F12" s="224">
        <f t="shared" si="1"/>
        <v>35</v>
      </c>
      <c r="G12" s="224">
        <f t="shared" si="1"/>
        <v>21</v>
      </c>
      <c r="H12" s="224">
        <f t="shared" si="1"/>
        <v>73</v>
      </c>
      <c r="I12" s="224">
        <f t="shared" si="1"/>
        <v>11</v>
      </c>
      <c r="J12" s="224">
        <f t="shared" si="1"/>
        <v>26</v>
      </c>
      <c r="K12" s="224">
        <f t="shared" si="1"/>
        <v>40</v>
      </c>
      <c r="L12" s="224">
        <f t="shared" si="1"/>
        <v>134</v>
      </c>
      <c r="M12" s="224">
        <f t="shared" si="1"/>
        <v>174</v>
      </c>
      <c r="N12" s="224">
        <f t="shared" si="1"/>
        <v>29</v>
      </c>
      <c r="O12" s="224">
        <f t="shared" si="1"/>
        <v>112</v>
      </c>
      <c r="P12" s="224">
        <f t="shared" si="1"/>
        <v>141</v>
      </c>
      <c r="Q12" s="225">
        <f t="shared" si="0"/>
        <v>0.81034482758620685</v>
      </c>
      <c r="R12" s="224">
        <f t="shared" si="1"/>
        <v>0</v>
      </c>
      <c r="S12" s="224">
        <f t="shared" si="1"/>
        <v>0</v>
      </c>
      <c r="T12" s="224">
        <f t="shared" si="1"/>
        <v>0</v>
      </c>
      <c r="U12" s="224">
        <f t="shared" si="1"/>
        <v>0</v>
      </c>
      <c r="V12" s="224">
        <f t="shared" si="1"/>
        <v>0</v>
      </c>
      <c r="W12" s="224">
        <f t="shared" si="1"/>
        <v>0</v>
      </c>
      <c r="X12" s="224">
        <f t="shared" si="1"/>
        <v>0</v>
      </c>
      <c r="Y12" s="224">
        <f t="shared" si="1"/>
        <v>0</v>
      </c>
      <c r="Z12" s="224">
        <f t="shared" si="1"/>
        <v>0</v>
      </c>
      <c r="AA12" s="224">
        <f t="shared" si="1"/>
        <v>0</v>
      </c>
      <c r="AB12" s="224">
        <f t="shared" si="1"/>
        <v>0</v>
      </c>
      <c r="AC12" s="224">
        <f t="shared" si="1"/>
        <v>0</v>
      </c>
      <c r="AD12" s="224">
        <f t="shared" si="1"/>
        <v>0</v>
      </c>
      <c r="AE12" s="224">
        <f t="shared" si="1"/>
        <v>0</v>
      </c>
      <c r="AF12" s="224">
        <f t="shared" si="1"/>
        <v>0</v>
      </c>
      <c r="AG12" s="224">
        <f t="shared" si="1"/>
        <v>0</v>
      </c>
      <c r="AH12" s="224">
        <f t="shared" si="1"/>
        <v>0</v>
      </c>
      <c r="AI12" s="224">
        <f t="shared" si="1"/>
        <v>0</v>
      </c>
      <c r="AJ12" s="224">
        <f t="shared" si="1"/>
        <v>0</v>
      </c>
      <c r="AK12" s="222">
        <v>0</v>
      </c>
    </row>
  </sheetData>
  <mergeCells count="50"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  <mergeCell ref="E3:F4"/>
    <mergeCell ref="G3:H4"/>
    <mergeCell ref="I3:J4"/>
    <mergeCell ref="K3:K6"/>
    <mergeCell ref="L3:L6"/>
    <mergeCell ref="M3:M6"/>
    <mergeCell ref="J5:J6"/>
    <mergeCell ref="S5:S6"/>
    <mergeCell ref="R3:T4"/>
    <mergeCell ref="U3:X4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H5:AH6"/>
    <mergeCell ref="AI5:AI6"/>
    <mergeCell ref="AJ5:AJ6"/>
    <mergeCell ref="AB5:AB6"/>
    <mergeCell ref="AC5:AC6"/>
    <mergeCell ref="AD5:AD6"/>
    <mergeCell ref="AF5:AF6"/>
    <mergeCell ref="AG5:AG6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view="pageBreakPreview" zoomScale="60" zoomScaleNormal="78" workbookViewId="0">
      <selection activeCell="I21" sqref="I21"/>
    </sheetView>
  </sheetViews>
  <sheetFormatPr defaultColWidth="8.88671875" defaultRowHeight="19.8"/>
  <cols>
    <col min="1" max="1" width="25.88671875" style="570" customWidth="1"/>
    <col min="2" max="16" width="8.88671875" style="1"/>
    <col min="17" max="17" width="22.33203125" style="1" bestFit="1" customWidth="1"/>
    <col min="18" max="16384" width="8.88671875" style="1"/>
  </cols>
  <sheetData>
    <row r="1" spans="1:37" ht="76.95" customHeight="1" thickBot="1">
      <c r="A1" s="1104" t="s">
        <v>599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6"/>
      <c r="T1" s="996"/>
      <c r="U1" s="996"/>
      <c r="V1" s="996"/>
      <c r="W1" s="996"/>
      <c r="X1" s="996"/>
      <c r="Y1" s="996"/>
      <c r="Z1" s="996"/>
      <c r="AA1" s="996"/>
      <c r="AB1" s="996"/>
      <c r="AC1" s="996"/>
      <c r="AD1" s="996"/>
      <c r="AE1" s="996"/>
      <c r="AF1" s="996"/>
      <c r="AG1" s="996"/>
      <c r="AH1" s="996"/>
      <c r="AI1" s="996"/>
      <c r="AJ1" s="996"/>
      <c r="AK1" s="996"/>
    </row>
    <row r="2" spans="1:37" ht="42" customHeight="1">
      <c r="A2" s="1741" t="s">
        <v>6</v>
      </c>
      <c r="B2" s="1232" t="s">
        <v>7</v>
      </c>
      <c r="C2" s="1232"/>
      <c r="D2" s="1232"/>
      <c r="E2" s="1232" t="s">
        <v>0</v>
      </c>
      <c r="F2" s="1021"/>
      <c r="G2" s="1021"/>
      <c r="H2" s="1021"/>
      <c r="I2" s="1021"/>
      <c r="J2" s="1021"/>
      <c r="K2" s="1231" t="s">
        <v>8</v>
      </c>
      <c r="L2" s="1021"/>
      <c r="M2" s="1021"/>
      <c r="N2" s="1683" t="s">
        <v>1</v>
      </c>
      <c r="O2" s="1683"/>
      <c r="P2" s="1683"/>
      <c r="Q2" s="1683"/>
      <c r="R2" s="1685" t="s">
        <v>2</v>
      </c>
      <c r="S2" s="1685"/>
      <c r="T2" s="1686"/>
      <c r="U2" s="1686"/>
      <c r="V2" s="1686"/>
      <c r="W2" s="1686"/>
      <c r="X2" s="1686"/>
      <c r="Y2" s="1686"/>
      <c r="Z2" s="1686"/>
      <c r="AA2" s="1686"/>
      <c r="AB2" s="1686"/>
      <c r="AC2" s="1686"/>
      <c r="AD2" s="1686"/>
      <c r="AE2" s="1686"/>
      <c r="AF2" s="1686"/>
      <c r="AG2" s="1686"/>
      <c r="AH2" s="1686"/>
      <c r="AI2" s="1686"/>
      <c r="AJ2" s="1686"/>
      <c r="AK2" s="1687"/>
    </row>
    <row r="3" spans="1:37">
      <c r="A3" s="1742"/>
      <c r="B3" s="1688" t="s">
        <v>3</v>
      </c>
      <c r="C3" s="1688" t="s">
        <v>4</v>
      </c>
      <c r="D3" s="1688" t="s">
        <v>5</v>
      </c>
      <c r="E3" s="1689" t="s">
        <v>10</v>
      </c>
      <c r="F3" s="1689"/>
      <c r="G3" s="1054" t="s">
        <v>11</v>
      </c>
      <c r="H3" s="1054"/>
      <c r="I3" s="1054" t="s">
        <v>12</v>
      </c>
      <c r="J3" s="1054"/>
      <c r="K3" s="1214" t="s">
        <v>3</v>
      </c>
      <c r="L3" s="1214" t="s">
        <v>4</v>
      </c>
      <c r="M3" s="1214" t="s">
        <v>5</v>
      </c>
      <c r="N3" s="1684"/>
      <c r="O3" s="1684"/>
      <c r="P3" s="1684"/>
      <c r="Q3" s="1684"/>
      <c r="R3" s="1692" t="s">
        <v>13</v>
      </c>
      <c r="S3" s="1692"/>
      <c r="T3" s="1693"/>
      <c r="U3" s="1692" t="s">
        <v>14</v>
      </c>
      <c r="V3" s="1693"/>
      <c r="W3" s="1693"/>
      <c r="X3" s="1693"/>
      <c r="Y3" s="1692" t="s">
        <v>15</v>
      </c>
      <c r="Z3" s="1693"/>
      <c r="AA3" s="1693"/>
      <c r="AB3" s="1693"/>
      <c r="AC3" s="1693"/>
      <c r="AD3" s="1694"/>
      <c r="AE3" s="1693" t="s">
        <v>16</v>
      </c>
      <c r="AF3" s="1693"/>
      <c r="AG3" s="1693"/>
      <c r="AH3" s="1693"/>
      <c r="AI3" s="1693"/>
      <c r="AJ3" s="1693"/>
      <c r="AK3" s="1242" t="s">
        <v>17</v>
      </c>
    </row>
    <row r="4" spans="1:37">
      <c r="A4" s="1742"/>
      <c r="B4" s="1688"/>
      <c r="C4" s="1688"/>
      <c r="D4" s="1688"/>
      <c r="E4" s="1690"/>
      <c r="F4" s="1690"/>
      <c r="G4" s="1054"/>
      <c r="H4" s="1054"/>
      <c r="I4" s="1690"/>
      <c r="J4" s="1690"/>
      <c r="K4" s="1690"/>
      <c r="L4" s="1690"/>
      <c r="M4" s="1690"/>
      <c r="N4" s="1684"/>
      <c r="O4" s="1684"/>
      <c r="P4" s="1684"/>
      <c r="Q4" s="1684"/>
      <c r="R4" s="1693"/>
      <c r="S4" s="1693"/>
      <c r="T4" s="1693"/>
      <c r="U4" s="1693"/>
      <c r="V4" s="1693"/>
      <c r="W4" s="1693"/>
      <c r="X4" s="1693"/>
      <c r="Y4" s="1693"/>
      <c r="Z4" s="1693"/>
      <c r="AA4" s="1693"/>
      <c r="AB4" s="1693"/>
      <c r="AC4" s="1693"/>
      <c r="AD4" s="1694"/>
      <c r="AE4" s="1693"/>
      <c r="AF4" s="1693"/>
      <c r="AG4" s="1693"/>
      <c r="AH4" s="1693"/>
      <c r="AI4" s="1693"/>
      <c r="AJ4" s="1693"/>
      <c r="AK4" s="1243"/>
    </row>
    <row r="5" spans="1:37">
      <c r="A5" s="1742"/>
      <c r="B5" s="1688"/>
      <c r="C5" s="1688"/>
      <c r="D5" s="1688"/>
      <c r="E5" s="1049" t="s">
        <v>3</v>
      </c>
      <c r="F5" s="1049" t="s">
        <v>4</v>
      </c>
      <c r="G5" s="1049" t="s">
        <v>3</v>
      </c>
      <c r="H5" s="1049" t="s">
        <v>4</v>
      </c>
      <c r="I5" s="1049" t="s">
        <v>3</v>
      </c>
      <c r="J5" s="1049" t="s">
        <v>4</v>
      </c>
      <c r="K5" s="1690"/>
      <c r="L5" s="1690"/>
      <c r="M5" s="1690"/>
      <c r="N5" s="1688" t="s">
        <v>3</v>
      </c>
      <c r="O5" s="1688" t="s">
        <v>4</v>
      </c>
      <c r="P5" s="1688" t="s">
        <v>5</v>
      </c>
      <c r="Q5" s="1688" t="s">
        <v>18</v>
      </c>
      <c r="R5" s="1691" t="s">
        <v>3</v>
      </c>
      <c r="S5" s="1691" t="s">
        <v>4</v>
      </c>
      <c r="T5" s="1214" t="s">
        <v>19</v>
      </c>
      <c r="U5" s="1691" t="s">
        <v>10</v>
      </c>
      <c r="V5" s="1691" t="s">
        <v>20</v>
      </c>
      <c r="W5" s="1691" t="s">
        <v>21</v>
      </c>
      <c r="X5" s="1214" t="s">
        <v>19</v>
      </c>
      <c r="Y5" s="1691" t="s">
        <v>22</v>
      </c>
      <c r="Z5" s="1691" t="s">
        <v>23</v>
      </c>
      <c r="AA5" s="1691" t="s">
        <v>24</v>
      </c>
      <c r="AB5" s="1691" t="s">
        <v>25</v>
      </c>
      <c r="AC5" s="1691" t="s">
        <v>26</v>
      </c>
      <c r="AD5" s="1214" t="s">
        <v>5</v>
      </c>
      <c r="AE5" s="1691" t="s">
        <v>27</v>
      </c>
      <c r="AF5" s="1691" t="s">
        <v>28</v>
      </c>
      <c r="AG5" s="1691" t="s">
        <v>29</v>
      </c>
      <c r="AH5" s="1691" t="s">
        <v>30</v>
      </c>
      <c r="AI5" s="1691" t="s">
        <v>31</v>
      </c>
      <c r="AJ5" s="1214" t="s">
        <v>19</v>
      </c>
      <c r="AK5" s="1243"/>
    </row>
    <row r="6" spans="1:37">
      <c r="A6" s="1742"/>
      <c r="B6" s="1688"/>
      <c r="C6" s="1688"/>
      <c r="D6" s="1688"/>
      <c r="E6" s="1049"/>
      <c r="F6" s="1049"/>
      <c r="G6" s="1049"/>
      <c r="H6" s="1049"/>
      <c r="I6" s="1049"/>
      <c r="J6" s="1049"/>
      <c r="K6" s="1690"/>
      <c r="L6" s="1690"/>
      <c r="M6" s="1690"/>
      <c r="N6" s="1688"/>
      <c r="O6" s="1688"/>
      <c r="P6" s="1688"/>
      <c r="Q6" s="1690"/>
      <c r="R6" s="1691"/>
      <c r="S6" s="1691"/>
      <c r="T6" s="1214"/>
      <c r="U6" s="1691"/>
      <c r="V6" s="1098"/>
      <c r="W6" s="1098"/>
      <c r="X6" s="1695"/>
      <c r="Y6" s="1098"/>
      <c r="Z6" s="1098"/>
      <c r="AA6" s="1098"/>
      <c r="AB6" s="1098"/>
      <c r="AC6" s="1098"/>
      <c r="AD6" s="1214"/>
      <c r="AE6" s="1098"/>
      <c r="AF6" s="1098"/>
      <c r="AG6" s="1098"/>
      <c r="AH6" s="1098"/>
      <c r="AI6" s="1098"/>
      <c r="AJ6" s="1695"/>
      <c r="AK6" s="1243"/>
    </row>
    <row r="7" spans="1:37">
      <c r="A7" s="555" t="s">
        <v>600</v>
      </c>
      <c r="B7" s="556">
        <v>7</v>
      </c>
      <c r="C7" s="557">
        <v>14</v>
      </c>
      <c r="D7" s="557">
        <f>SUM(B7:C7)</f>
        <v>21</v>
      </c>
      <c r="E7" s="238">
        <v>1</v>
      </c>
      <c r="F7" s="238">
        <v>4</v>
      </c>
      <c r="G7" s="238">
        <v>1</v>
      </c>
      <c r="H7" s="238">
        <v>1</v>
      </c>
      <c r="I7" s="238">
        <v>5</v>
      </c>
      <c r="J7" s="238">
        <v>9</v>
      </c>
      <c r="K7" s="239">
        <f>SUM(E7+G7,I7)</f>
        <v>7</v>
      </c>
      <c r="L7" s="239">
        <f>SUM(F7+H7+J7)</f>
        <v>14</v>
      </c>
      <c r="M7" s="239">
        <f>SUM(K7:L7)</f>
        <v>21</v>
      </c>
      <c r="N7" s="558">
        <v>1</v>
      </c>
      <c r="O7" s="558">
        <v>4</v>
      </c>
      <c r="P7" s="558">
        <f>SUM(N7:O7)</f>
        <v>5</v>
      </c>
      <c r="Q7" s="559">
        <f>SUM(P7/D7)</f>
        <v>0.23809523809523808</v>
      </c>
      <c r="R7" s="560">
        <v>0</v>
      </c>
      <c r="S7" s="560">
        <v>0</v>
      </c>
      <c r="T7" s="239">
        <f>SUM(R7:S7)</f>
        <v>0</v>
      </c>
      <c r="U7" s="561">
        <v>0</v>
      </c>
      <c r="V7" s="641">
        <v>0</v>
      </c>
      <c r="W7" s="641">
        <v>0</v>
      </c>
      <c r="X7" s="642">
        <f>SUM(U7:W7)</f>
        <v>0</v>
      </c>
      <c r="Y7" s="641">
        <v>0</v>
      </c>
      <c r="Z7" s="641">
        <v>0</v>
      </c>
      <c r="AA7" s="641">
        <v>0</v>
      </c>
      <c r="AB7" s="641">
        <v>0</v>
      </c>
      <c r="AC7" s="641">
        <v>0</v>
      </c>
      <c r="AD7" s="642">
        <f>SUM(Y7:AC7)</f>
        <v>0</v>
      </c>
      <c r="AE7" s="641">
        <v>0</v>
      </c>
      <c r="AF7" s="641">
        <v>0</v>
      </c>
      <c r="AG7" s="641">
        <v>0</v>
      </c>
      <c r="AH7" s="641">
        <v>0</v>
      </c>
      <c r="AI7" s="641">
        <v>0</v>
      </c>
      <c r="AJ7" s="642">
        <f>SUM(AE7:AI7)</f>
        <v>0</v>
      </c>
      <c r="AK7" s="562">
        <f>SUM(T7/D7)</f>
        <v>0</v>
      </c>
    </row>
    <row r="8" spans="1:37">
      <c r="A8" s="555" t="s">
        <v>601</v>
      </c>
      <c r="B8" s="556">
        <v>4</v>
      </c>
      <c r="C8" s="556">
        <v>15</v>
      </c>
      <c r="D8" s="557">
        <f t="shared" ref="D8:D9" si="0">SUM(B8:C8)</f>
        <v>19</v>
      </c>
      <c r="E8" s="238">
        <v>2</v>
      </c>
      <c r="F8" s="238">
        <v>2</v>
      </c>
      <c r="G8" s="238">
        <v>0</v>
      </c>
      <c r="H8" s="238">
        <v>3</v>
      </c>
      <c r="I8" s="238">
        <v>2</v>
      </c>
      <c r="J8" s="238">
        <v>10</v>
      </c>
      <c r="K8" s="239">
        <f t="shared" ref="K8:K10" si="1">SUM(E8+G8,I8)</f>
        <v>4</v>
      </c>
      <c r="L8" s="239">
        <f t="shared" ref="L8:L10" si="2">SUM(F8+H8+J8)</f>
        <v>15</v>
      </c>
      <c r="M8" s="239">
        <f t="shared" ref="M8:M10" si="3">SUM(K8:L8)</f>
        <v>19</v>
      </c>
      <c r="N8" s="558">
        <v>0</v>
      </c>
      <c r="O8" s="558">
        <v>4</v>
      </c>
      <c r="P8" s="558">
        <f t="shared" ref="P8:P9" si="4">SUM(N8:O8)</f>
        <v>4</v>
      </c>
      <c r="Q8" s="559">
        <f t="shared" ref="Q8:Q10" si="5">SUM(P8/D8)</f>
        <v>0.21052631578947367</v>
      </c>
      <c r="R8" s="560">
        <v>0</v>
      </c>
      <c r="S8" s="560">
        <v>0</v>
      </c>
      <c r="T8" s="239">
        <f t="shared" ref="T8:T11" si="6">SUM(R8:S8)</f>
        <v>0</v>
      </c>
      <c r="U8" s="561">
        <v>0</v>
      </c>
      <c r="V8" s="641">
        <v>0</v>
      </c>
      <c r="W8" s="641">
        <v>0</v>
      </c>
      <c r="X8" s="642">
        <f t="shared" ref="X8:X11" si="7">SUM(U8:W8)</f>
        <v>0</v>
      </c>
      <c r="Y8" s="641">
        <v>0</v>
      </c>
      <c r="Z8" s="641">
        <v>0</v>
      </c>
      <c r="AA8" s="641">
        <v>0</v>
      </c>
      <c r="AB8" s="641">
        <v>0</v>
      </c>
      <c r="AC8" s="641">
        <v>0</v>
      </c>
      <c r="AD8" s="642">
        <f t="shared" ref="AD8:AD10" si="8">SUM(Y8:AC8)</f>
        <v>0</v>
      </c>
      <c r="AE8" s="641">
        <v>0</v>
      </c>
      <c r="AF8" s="641">
        <v>0</v>
      </c>
      <c r="AG8" s="641">
        <v>0</v>
      </c>
      <c r="AH8" s="641">
        <v>0</v>
      </c>
      <c r="AI8" s="641">
        <v>0</v>
      </c>
      <c r="AJ8" s="642">
        <f t="shared" ref="AJ8:AJ11" si="9">SUM(AE8:AI8)</f>
        <v>0</v>
      </c>
      <c r="AK8" s="562">
        <f t="shared" ref="AK8:AK11" si="10">SUM(T8/D8)</f>
        <v>0</v>
      </c>
    </row>
    <row r="9" spans="1:37">
      <c r="A9" s="555" t="s">
        <v>602</v>
      </c>
      <c r="B9" s="556">
        <v>26</v>
      </c>
      <c r="C9" s="556">
        <v>15</v>
      </c>
      <c r="D9" s="557">
        <f t="shared" si="0"/>
        <v>41</v>
      </c>
      <c r="E9" s="238">
        <v>25</v>
      </c>
      <c r="F9" s="238">
        <v>13</v>
      </c>
      <c r="G9" s="238">
        <v>1</v>
      </c>
      <c r="H9" s="238">
        <v>2</v>
      </c>
      <c r="I9" s="238">
        <v>0</v>
      </c>
      <c r="J9" s="238">
        <v>0</v>
      </c>
      <c r="K9" s="239">
        <f t="shared" si="1"/>
        <v>26</v>
      </c>
      <c r="L9" s="239">
        <f t="shared" si="2"/>
        <v>15</v>
      </c>
      <c r="M9" s="239">
        <f t="shared" si="3"/>
        <v>41</v>
      </c>
      <c r="N9" s="558">
        <v>1</v>
      </c>
      <c r="O9" s="558">
        <v>11</v>
      </c>
      <c r="P9" s="558">
        <f t="shared" si="4"/>
        <v>12</v>
      </c>
      <c r="Q9" s="559">
        <f t="shared" si="5"/>
        <v>0.29268292682926828</v>
      </c>
      <c r="R9" s="560">
        <v>1</v>
      </c>
      <c r="S9" s="560">
        <v>1</v>
      </c>
      <c r="T9" s="239">
        <f t="shared" si="6"/>
        <v>2</v>
      </c>
      <c r="U9" s="563">
        <v>1</v>
      </c>
      <c r="V9" s="641">
        <v>1</v>
      </c>
      <c r="W9" s="641">
        <v>0</v>
      </c>
      <c r="X9" s="642">
        <f t="shared" si="7"/>
        <v>2</v>
      </c>
      <c r="Y9" s="641">
        <v>0</v>
      </c>
      <c r="Z9" s="641">
        <v>0</v>
      </c>
      <c r="AA9" s="641">
        <v>1</v>
      </c>
      <c r="AB9" s="641">
        <v>0</v>
      </c>
      <c r="AC9" s="641">
        <v>1</v>
      </c>
      <c r="AD9" s="642">
        <f t="shared" si="8"/>
        <v>2</v>
      </c>
      <c r="AE9" s="641">
        <v>0</v>
      </c>
      <c r="AF9" s="641">
        <v>0</v>
      </c>
      <c r="AG9" s="641">
        <v>1</v>
      </c>
      <c r="AH9" s="641">
        <v>1</v>
      </c>
      <c r="AI9" s="641">
        <v>0</v>
      </c>
      <c r="AJ9" s="642">
        <f t="shared" si="9"/>
        <v>2</v>
      </c>
      <c r="AK9" s="562">
        <f t="shared" si="10"/>
        <v>4.878048780487805E-2</v>
      </c>
    </row>
    <row r="10" spans="1:37">
      <c r="A10" s="555" t="s">
        <v>603</v>
      </c>
      <c r="B10" s="564">
        <v>18</v>
      </c>
      <c r="C10" s="564">
        <v>42</v>
      </c>
      <c r="D10" s="564">
        <v>60</v>
      </c>
      <c r="E10" s="641">
        <v>10</v>
      </c>
      <c r="F10" s="641">
        <v>22</v>
      </c>
      <c r="G10" s="641">
        <v>3</v>
      </c>
      <c r="H10" s="641">
        <v>10</v>
      </c>
      <c r="I10" s="641">
        <v>5</v>
      </c>
      <c r="J10" s="641">
        <v>10</v>
      </c>
      <c r="K10" s="642">
        <f t="shared" si="1"/>
        <v>18</v>
      </c>
      <c r="L10" s="642">
        <f t="shared" si="2"/>
        <v>42</v>
      </c>
      <c r="M10" s="642">
        <f t="shared" si="3"/>
        <v>60</v>
      </c>
      <c r="N10" s="643">
        <v>18</v>
      </c>
      <c r="O10" s="643">
        <v>42</v>
      </c>
      <c r="P10" s="643">
        <f>SUM(N10+O10)</f>
        <v>60</v>
      </c>
      <c r="Q10" s="565">
        <f t="shared" si="5"/>
        <v>1</v>
      </c>
      <c r="R10" s="641">
        <v>0</v>
      </c>
      <c r="S10" s="641">
        <v>5</v>
      </c>
      <c r="T10" s="239">
        <f t="shared" si="6"/>
        <v>5</v>
      </c>
      <c r="U10" s="641">
        <v>0</v>
      </c>
      <c r="V10" s="641">
        <v>3</v>
      </c>
      <c r="W10" s="641">
        <v>2</v>
      </c>
      <c r="X10" s="642">
        <f t="shared" si="7"/>
        <v>5</v>
      </c>
      <c r="Y10" s="641">
        <v>2</v>
      </c>
      <c r="Z10" s="641">
        <v>0</v>
      </c>
      <c r="AA10" s="641">
        <v>0</v>
      </c>
      <c r="AB10" s="641">
        <v>3</v>
      </c>
      <c r="AC10" s="641">
        <v>0</v>
      </c>
      <c r="AD10" s="642">
        <f t="shared" si="8"/>
        <v>5</v>
      </c>
      <c r="AE10" s="641">
        <v>0</v>
      </c>
      <c r="AF10" s="641">
        <v>0</v>
      </c>
      <c r="AG10" s="641">
        <v>0</v>
      </c>
      <c r="AH10" s="641">
        <v>5</v>
      </c>
      <c r="AI10" s="641">
        <v>0</v>
      </c>
      <c r="AJ10" s="642">
        <f t="shared" si="9"/>
        <v>5</v>
      </c>
      <c r="AK10" s="562">
        <f t="shared" si="10"/>
        <v>8.3333333333333329E-2</v>
      </c>
    </row>
    <row r="11" spans="1:37" ht="20.399999999999999" thickBot="1">
      <c r="A11" s="566" t="s">
        <v>604</v>
      </c>
      <c r="B11" s="474">
        <f>SUM(B7:B10)</f>
        <v>55</v>
      </c>
      <c r="C11" s="474">
        <f t="shared" ref="C11:J11" si="11">SUM(C7:C10)</f>
        <v>86</v>
      </c>
      <c r="D11" s="474">
        <f t="shared" si="11"/>
        <v>141</v>
      </c>
      <c r="E11" s="474">
        <f t="shared" si="11"/>
        <v>38</v>
      </c>
      <c r="F11" s="474">
        <f t="shared" si="11"/>
        <v>41</v>
      </c>
      <c r="G11" s="474">
        <f t="shared" si="11"/>
        <v>5</v>
      </c>
      <c r="H11" s="474">
        <f t="shared" si="11"/>
        <v>16</v>
      </c>
      <c r="I11" s="474">
        <f t="shared" si="11"/>
        <v>12</v>
      </c>
      <c r="J11" s="474">
        <f t="shared" si="11"/>
        <v>29</v>
      </c>
      <c r="K11" s="567">
        <f>SUM(K7:K10)</f>
        <v>55</v>
      </c>
      <c r="L11" s="567">
        <f t="shared" ref="L11:M11" si="12">SUM(L7:L10)</f>
        <v>86</v>
      </c>
      <c r="M11" s="567">
        <f t="shared" si="12"/>
        <v>141</v>
      </c>
      <c r="N11" s="474">
        <f>SUM(N7:N10)</f>
        <v>20</v>
      </c>
      <c r="O11" s="474">
        <f>SUM(O7:O10)</f>
        <v>61</v>
      </c>
      <c r="P11" s="567">
        <f>SUM(P7:P10)</f>
        <v>81</v>
      </c>
      <c r="Q11" s="568">
        <f>SUM(P11/D11)</f>
        <v>0.57446808510638303</v>
      </c>
      <c r="R11" s="474">
        <f>SUM(R7:R10)</f>
        <v>1</v>
      </c>
      <c r="S11" s="474">
        <f>SUM(S7:S10)</f>
        <v>6</v>
      </c>
      <c r="T11" s="239">
        <f t="shared" si="6"/>
        <v>7</v>
      </c>
      <c r="U11" s="474">
        <f>SUM(U7:U10)</f>
        <v>1</v>
      </c>
      <c r="V11" s="474">
        <f t="shared" ref="V11:AI11" si="13">SUM(V7:V10)</f>
        <v>4</v>
      </c>
      <c r="W11" s="474">
        <f t="shared" si="13"/>
        <v>2</v>
      </c>
      <c r="X11" s="642">
        <f t="shared" si="7"/>
        <v>7</v>
      </c>
      <c r="Y11" s="474">
        <f t="shared" si="13"/>
        <v>2</v>
      </c>
      <c r="Z11" s="474">
        <f t="shared" si="13"/>
        <v>0</v>
      </c>
      <c r="AA11" s="474">
        <f t="shared" si="13"/>
        <v>1</v>
      </c>
      <c r="AB11" s="474">
        <f t="shared" si="13"/>
        <v>3</v>
      </c>
      <c r="AC11" s="474">
        <f t="shared" si="13"/>
        <v>1</v>
      </c>
      <c r="AD11" s="642">
        <f>SUM(AD7:AD10)</f>
        <v>7</v>
      </c>
      <c r="AE11" s="474">
        <f t="shared" si="13"/>
        <v>0</v>
      </c>
      <c r="AF11" s="474">
        <f t="shared" si="13"/>
        <v>0</v>
      </c>
      <c r="AG11" s="474">
        <f t="shared" si="13"/>
        <v>1</v>
      </c>
      <c r="AH11" s="474">
        <f t="shared" si="13"/>
        <v>6</v>
      </c>
      <c r="AI11" s="474">
        <f t="shared" si="13"/>
        <v>0</v>
      </c>
      <c r="AJ11" s="642">
        <f t="shared" si="9"/>
        <v>7</v>
      </c>
      <c r="AK11" s="569">
        <f t="shared" si="10"/>
        <v>4.9645390070921988E-2</v>
      </c>
    </row>
    <row r="30" spans="16:19">
      <c r="P30" s="571"/>
      <c r="Q30" s="571"/>
      <c r="R30" s="571"/>
      <c r="S30" s="571"/>
    </row>
    <row r="31" spans="16:19">
      <c r="P31" s="571"/>
      <c r="Q31" s="571"/>
      <c r="R31" s="571"/>
      <c r="S31" s="571"/>
    </row>
    <row r="32" spans="16:19">
      <c r="P32" s="571"/>
      <c r="Q32" s="571"/>
      <c r="R32" s="571"/>
      <c r="S32" s="571"/>
    </row>
    <row r="33" spans="16:19">
      <c r="P33" s="571"/>
      <c r="Q33" s="571"/>
      <c r="R33" s="571"/>
      <c r="S33" s="571"/>
    </row>
    <row r="34" spans="16:19">
      <c r="P34" s="571"/>
      <c r="Q34" s="571"/>
      <c r="R34" s="571"/>
      <c r="S34" s="571"/>
    </row>
    <row r="35" spans="16:19">
      <c r="P35" s="571"/>
      <c r="Q35" s="571"/>
      <c r="R35" s="571"/>
      <c r="S35" s="571"/>
    </row>
  </sheetData>
  <mergeCells count="50"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  <mergeCell ref="E3:F4"/>
    <mergeCell ref="G3:H4"/>
    <mergeCell ref="I3:J4"/>
    <mergeCell ref="K3:K6"/>
    <mergeCell ref="L3:L6"/>
    <mergeCell ref="M3:M6"/>
    <mergeCell ref="J5:J6"/>
    <mergeCell ref="S5:S6"/>
    <mergeCell ref="R3:T4"/>
    <mergeCell ref="U3:X4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H5:AH6"/>
    <mergeCell ref="AI5:AI6"/>
    <mergeCell ref="AJ5:AJ6"/>
    <mergeCell ref="AB5:AB6"/>
    <mergeCell ref="AC5:AC6"/>
    <mergeCell ref="AD5:AD6"/>
    <mergeCell ref="AF5:AF6"/>
    <mergeCell ref="AG5:AG6"/>
  </mergeCells>
  <phoneticPr fontId="3" type="noConversion"/>
  <pageMargins left="0.7" right="0.7" top="0.75" bottom="0.75" header="0.3" footer="0.3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"/>
  <sheetViews>
    <sheetView zoomScale="70" zoomScaleNormal="70" workbookViewId="0">
      <selection activeCell="D9" sqref="D9"/>
    </sheetView>
  </sheetViews>
  <sheetFormatPr defaultColWidth="8.88671875" defaultRowHeight="19.8"/>
  <cols>
    <col min="1" max="1" width="41.77734375" style="1" customWidth="1"/>
    <col min="2" max="16384" width="8.88671875" style="1"/>
  </cols>
  <sheetData>
    <row r="1" spans="1:43" ht="76.95" customHeight="1" thickBot="1">
      <c r="A1" s="1012" t="s">
        <v>76</v>
      </c>
      <c r="B1" s="1013"/>
      <c r="C1" s="1013"/>
      <c r="D1" s="1013"/>
      <c r="E1" s="1013"/>
      <c r="F1" s="1013"/>
      <c r="G1" s="1013"/>
      <c r="H1" s="1013"/>
      <c r="I1" s="1013"/>
      <c r="J1" s="1013"/>
      <c r="K1" s="1013"/>
      <c r="L1" s="1013"/>
      <c r="M1" s="1013"/>
      <c r="N1" s="1013"/>
      <c r="O1" s="1013"/>
      <c r="P1" s="1013"/>
      <c r="Q1" s="1013"/>
      <c r="R1" s="1013"/>
      <c r="S1" s="1013"/>
      <c r="T1" s="1013"/>
      <c r="U1" s="1013"/>
      <c r="V1" s="1013"/>
      <c r="W1" s="1013"/>
      <c r="X1" s="1013"/>
      <c r="Y1" s="1013"/>
      <c r="Z1" s="1013"/>
      <c r="AA1" s="1013"/>
      <c r="AB1" s="1013"/>
      <c r="AC1" s="1013"/>
      <c r="AD1" s="1013"/>
      <c r="AE1" s="1013"/>
      <c r="AF1" s="1013"/>
      <c r="AG1" s="1013"/>
      <c r="AH1" s="1013"/>
      <c r="AI1" s="1013"/>
      <c r="AJ1" s="1013"/>
      <c r="AK1" s="1013"/>
    </row>
    <row r="2" spans="1:43" ht="42" customHeight="1" thickBot="1">
      <c r="A2" s="1014" t="s">
        <v>77</v>
      </c>
      <c r="B2" s="1017" t="s">
        <v>78</v>
      </c>
      <c r="C2" s="1018"/>
      <c r="D2" s="1019"/>
      <c r="E2" s="1020" t="s">
        <v>0</v>
      </c>
      <c r="F2" s="1021"/>
      <c r="G2" s="1021"/>
      <c r="H2" s="1021"/>
      <c r="I2" s="1021"/>
      <c r="J2" s="1022"/>
      <c r="K2" s="1023" t="s">
        <v>79</v>
      </c>
      <c r="L2" s="1024"/>
      <c r="M2" s="1025"/>
      <c r="N2" s="1026" t="s">
        <v>1</v>
      </c>
      <c r="O2" s="1026"/>
      <c r="P2" s="1026"/>
      <c r="Q2" s="1027"/>
      <c r="R2" s="1030" t="s">
        <v>2</v>
      </c>
      <c r="S2" s="1031"/>
      <c r="T2" s="1032"/>
      <c r="U2" s="1033"/>
      <c r="V2" s="1033"/>
      <c r="W2" s="1033"/>
      <c r="X2" s="1033"/>
      <c r="Y2" s="1032"/>
      <c r="Z2" s="1032"/>
      <c r="AA2" s="1032"/>
      <c r="AB2" s="1032"/>
      <c r="AC2" s="1032"/>
      <c r="AD2" s="1032"/>
      <c r="AE2" s="1032"/>
      <c r="AF2" s="1032"/>
      <c r="AG2" s="1032"/>
      <c r="AH2" s="1032"/>
      <c r="AI2" s="1032"/>
      <c r="AJ2" s="1032"/>
      <c r="AK2" s="1034"/>
    </row>
    <row r="3" spans="1:43" ht="21" thickTop="1" thickBot="1">
      <c r="A3" s="1015"/>
      <c r="B3" s="1035" t="s">
        <v>3</v>
      </c>
      <c r="C3" s="1038" t="s">
        <v>4</v>
      </c>
      <c r="D3" s="1041" t="s">
        <v>5</v>
      </c>
      <c r="E3" s="1050" t="s">
        <v>80</v>
      </c>
      <c r="F3" s="1051"/>
      <c r="G3" s="1054" t="s">
        <v>81</v>
      </c>
      <c r="H3" s="1054"/>
      <c r="I3" s="1055" t="s">
        <v>82</v>
      </c>
      <c r="J3" s="1056"/>
      <c r="K3" s="1023" t="s">
        <v>3</v>
      </c>
      <c r="L3" s="1060" t="s">
        <v>4</v>
      </c>
      <c r="M3" s="1061" t="s">
        <v>5</v>
      </c>
      <c r="N3" s="1028"/>
      <c r="O3" s="1028"/>
      <c r="P3" s="1028"/>
      <c r="Q3" s="1028"/>
      <c r="R3" s="1065" t="s">
        <v>83</v>
      </c>
      <c r="S3" s="1066"/>
      <c r="T3" s="1067"/>
      <c r="U3" s="1071" t="s">
        <v>84</v>
      </c>
      <c r="V3" s="1072"/>
      <c r="W3" s="1072"/>
      <c r="X3" s="1073"/>
      <c r="Y3" s="1065" t="s">
        <v>85</v>
      </c>
      <c r="Z3" s="1074"/>
      <c r="AA3" s="1074"/>
      <c r="AB3" s="1074"/>
      <c r="AC3" s="1074"/>
      <c r="AD3" s="1075"/>
      <c r="AE3" s="1077" t="s">
        <v>86</v>
      </c>
      <c r="AF3" s="1074"/>
      <c r="AG3" s="1074"/>
      <c r="AH3" s="1074"/>
      <c r="AI3" s="1074"/>
      <c r="AJ3" s="1067"/>
      <c r="AK3" s="1044" t="s">
        <v>87</v>
      </c>
    </row>
    <row r="4" spans="1:43" ht="20.399999999999999" thickBot="1">
      <c r="A4" s="1015"/>
      <c r="B4" s="1036"/>
      <c r="C4" s="1039"/>
      <c r="D4" s="1042"/>
      <c r="E4" s="1052"/>
      <c r="F4" s="1053"/>
      <c r="G4" s="1054"/>
      <c r="H4" s="1054"/>
      <c r="I4" s="1057"/>
      <c r="J4" s="1058"/>
      <c r="K4" s="1059"/>
      <c r="L4" s="1024"/>
      <c r="M4" s="1025"/>
      <c r="N4" s="1029"/>
      <c r="O4" s="1029"/>
      <c r="P4" s="1029"/>
      <c r="Q4" s="1028"/>
      <c r="R4" s="1068"/>
      <c r="S4" s="1069"/>
      <c r="T4" s="1070"/>
      <c r="U4" s="1068"/>
      <c r="V4" s="1069"/>
      <c r="W4" s="1069"/>
      <c r="X4" s="1070"/>
      <c r="Y4" s="1068"/>
      <c r="Z4" s="1069"/>
      <c r="AA4" s="1069"/>
      <c r="AB4" s="1069"/>
      <c r="AC4" s="1069"/>
      <c r="AD4" s="1076"/>
      <c r="AE4" s="1078"/>
      <c r="AF4" s="1079"/>
      <c r="AG4" s="1079"/>
      <c r="AH4" s="1079"/>
      <c r="AI4" s="1079"/>
      <c r="AJ4" s="1080"/>
      <c r="AK4" s="1045"/>
    </row>
    <row r="5" spans="1:43" ht="21" thickTop="1" thickBot="1">
      <c r="A5" s="1015"/>
      <c r="B5" s="1036"/>
      <c r="C5" s="1039"/>
      <c r="D5" s="1042"/>
      <c r="E5" s="1048" t="s">
        <v>3</v>
      </c>
      <c r="F5" s="1049" t="s">
        <v>4</v>
      </c>
      <c r="G5" s="1049" t="s">
        <v>3</v>
      </c>
      <c r="H5" s="1049" t="s">
        <v>4</v>
      </c>
      <c r="I5" s="1049" t="s">
        <v>3</v>
      </c>
      <c r="J5" s="1062" t="s">
        <v>4</v>
      </c>
      <c r="K5" s="1059"/>
      <c r="L5" s="1024"/>
      <c r="M5" s="1025"/>
      <c r="N5" s="1081" t="s">
        <v>3</v>
      </c>
      <c r="O5" s="1083" t="s">
        <v>4</v>
      </c>
      <c r="P5" s="1083" t="s">
        <v>5</v>
      </c>
      <c r="Q5" s="1085" t="s">
        <v>88</v>
      </c>
      <c r="R5" s="1044" t="s">
        <v>3</v>
      </c>
      <c r="S5" s="1063" t="s">
        <v>4</v>
      </c>
      <c r="T5" s="1090" t="s">
        <v>89</v>
      </c>
      <c r="U5" s="1044" t="s">
        <v>80</v>
      </c>
      <c r="V5" s="1093" t="s">
        <v>90</v>
      </c>
      <c r="W5" s="1093" t="s">
        <v>91</v>
      </c>
      <c r="X5" s="1090" t="s">
        <v>89</v>
      </c>
      <c r="Y5" s="1044" t="s">
        <v>92</v>
      </c>
      <c r="Z5" s="1093" t="s">
        <v>93</v>
      </c>
      <c r="AA5" s="1093" t="s">
        <v>94</v>
      </c>
      <c r="AB5" s="1093" t="s">
        <v>95</v>
      </c>
      <c r="AC5" s="1093" t="s">
        <v>96</v>
      </c>
      <c r="AD5" s="1090" t="s">
        <v>5</v>
      </c>
      <c r="AE5" s="1088" t="s">
        <v>97</v>
      </c>
      <c r="AF5" s="1097" t="s">
        <v>98</v>
      </c>
      <c r="AG5" s="1097" t="s">
        <v>99</v>
      </c>
      <c r="AH5" s="1097" t="s">
        <v>100</v>
      </c>
      <c r="AI5" s="1099" t="s">
        <v>101</v>
      </c>
      <c r="AJ5" s="1101" t="s">
        <v>89</v>
      </c>
      <c r="AK5" s="1046"/>
    </row>
    <row r="6" spans="1:43" ht="62.4" customHeight="1" thickBot="1">
      <c r="A6" s="1016"/>
      <c r="B6" s="1037"/>
      <c r="C6" s="1040"/>
      <c r="D6" s="1043"/>
      <c r="E6" s="1048"/>
      <c r="F6" s="1049"/>
      <c r="G6" s="1049"/>
      <c r="H6" s="1049"/>
      <c r="I6" s="1049"/>
      <c r="J6" s="1062"/>
      <c r="K6" s="1059"/>
      <c r="L6" s="1024"/>
      <c r="M6" s="1025"/>
      <c r="N6" s="1082"/>
      <c r="O6" s="1084"/>
      <c r="P6" s="1084"/>
      <c r="Q6" s="1086"/>
      <c r="R6" s="1087"/>
      <c r="S6" s="1064"/>
      <c r="T6" s="1091"/>
      <c r="U6" s="1092"/>
      <c r="V6" s="1094"/>
      <c r="W6" s="1094"/>
      <c r="X6" s="1095"/>
      <c r="Y6" s="1096"/>
      <c r="Z6" s="1094"/>
      <c r="AA6" s="1094"/>
      <c r="AB6" s="1094"/>
      <c r="AC6" s="1094"/>
      <c r="AD6" s="1103"/>
      <c r="AE6" s="1089"/>
      <c r="AF6" s="1098"/>
      <c r="AG6" s="1098"/>
      <c r="AH6" s="1098"/>
      <c r="AI6" s="1100"/>
      <c r="AJ6" s="1102"/>
      <c r="AK6" s="1047"/>
    </row>
    <row r="7" spans="1:43" s="95" customFormat="1" ht="20.399999999999999" thickBot="1">
      <c r="A7" s="93" t="s">
        <v>102</v>
      </c>
      <c r="B7" s="12">
        <v>4</v>
      </c>
      <c r="C7" s="4">
        <v>27</v>
      </c>
      <c r="D7" s="94">
        <v>31</v>
      </c>
      <c r="E7" s="6">
        <v>0</v>
      </c>
      <c r="F7" s="7">
        <v>3</v>
      </c>
      <c r="G7" s="7">
        <v>0</v>
      </c>
      <c r="H7" s="7">
        <v>13</v>
      </c>
      <c r="I7" s="7">
        <v>4</v>
      </c>
      <c r="J7" s="8">
        <v>11</v>
      </c>
      <c r="K7" s="9">
        <v>4</v>
      </c>
      <c r="L7" s="10">
        <v>27</v>
      </c>
      <c r="M7" s="11">
        <v>31</v>
      </c>
      <c r="N7" s="12">
        <v>4</v>
      </c>
      <c r="O7" s="4">
        <v>27</v>
      </c>
      <c r="P7" s="4">
        <v>31</v>
      </c>
      <c r="Q7" s="13">
        <f>SUM(P7/D7)</f>
        <v>1</v>
      </c>
      <c r="R7" s="44">
        <v>1</v>
      </c>
      <c r="S7" s="45">
        <v>7</v>
      </c>
      <c r="T7" s="14">
        <v>8</v>
      </c>
      <c r="U7" s="46">
        <v>0</v>
      </c>
      <c r="V7" s="47">
        <v>4</v>
      </c>
      <c r="W7" s="47">
        <v>4</v>
      </c>
      <c r="X7" s="11">
        <v>8</v>
      </c>
      <c r="Y7" s="48">
        <v>0</v>
      </c>
      <c r="Z7" s="47">
        <v>0</v>
      </c>
      <c r="AA7" s="47">
        <v>4</v>
      </c>
      <c r="AB7" s="47">
        <v>4</v>
      </c>
      <c r="AC7" s="47">
        <v>0</v>
      </c>
      <c r="AD7" s="11">
        <v>8</v>
      </c>
      <c r="AE7" s="49">
        <v>0</v>
      </c>
      <c r="AF7" s="50">
        <v>0</v>
      </c>
      <c r="AG7" s="50">
        <v>1</v>
      </c>
      <c r="AH7" s="50">
        <v>6</v>
      </c>
      <c r="AI7" s="51">
        <v>1</v>
      </c>
      <c r="AJ7" s="15">
        <v>8</v>
      </c>
      <c r="AK7" s="227">
        <f>SUM(AJ7/D7)</f>
        <v>0.25806451612903225</v>
      </c>
      <c r="AL7" s="195"/>
    </row>
    <row r="8" spans="1:43" s="110" customFormat="1" ht="20.399999999999999" thickBot="1">
      <c r="A8" s="96" t="s">
        <v>103</v>
      </c>
      <c r="B8" s="97">
        <v>1</v>
      </c>
      <c r="C8" s="98">
        <v>19</v>
      </c>
      <c r="D8" s="99">
        <f>B8+C8</f>
        <v>20</v>
      </c>
      <c r="E8" s="20">
        <v>0</v>
      </c>
      <c r="F8" s="21">
        <v>2</v>
      </c>
      <c r="G8" s="21">
        <v>1</v>
      </c>
      <c r="H8" s="21">
        <v>10</v>
      </c>
      <c r="I8" s="21">
        <v>0</v>
      </c>
      <c r="J8" s="22">
        <v>7</v>
      </c>
      <c r="K8" s="100">
        <v>1</v>
      </c>
      <c r="L8" s="101">
        <v>19</v>
      </c>
      <c r="M8" s="102">
        <v>20</v>
      </c>
      <c r="N8" s="97">
        <v>1</v>
      </c>
      <c r="O8" s="98">
        <v>19</v>
      </c>
      <c r="P8" s="98">
        <v>20</v>
      </c>
      <c r="Q8" s="13">
        <f t="shared" ref="Q8:Q16" si="0">SUM(P8/D8)</f>
        <v>1</v>
      </c>
      <c r="R8" s="103">
        <v>0</v>
      </c>
      <c r="S8" s="104">
        <v>0</v>
      </c>
      <c r="T8" s="105">
        <v>0</v>
      </c>
      <c r="U8" s="106">
        <v>0</v>
      </c>
      <c r="V8" s="107">
        <v>0</v>
      </c>
      <c r="W8" s="107">
        <v>0</v>
      </c>
      <c r="X8" s="102">
        <v>0</v>
      </c>
      <c r="Y8" s="108">
        <v>0</v>
      </c>
      <c r="Z8" s="107">
        <v>0</v>
      </c>
      <c r="AA8" s="107">
        <v>0</v>
      </c>
      <c r="AB8" s="107">
        <v>0</v>
      </c>
      <c r="AC8" s="107">
        <v>0</v>
      </c>
      <c r="AD8" s="102">
        <v>0</v>
      </c>
      <c r="AE8" s="55">
        <v>0</v>
      </c>
      <c r="AF8" s="56">
        <v>0</v>
      </c>
      <c r="AG8" s="56">
        <v>0</v>
      </c>
      <c r="AH8" s="56">
        <v>0</v>
      </c>
      <c r="AI8" s="109">
        <v>0</v>
      </c>
      <c r="AJ8" s="25">
        <v>0</v>
      </c>
      <c r="AK8" s="227">
        <f t="shared" ref="AK8:AK16" si="1">SUM(AJ8/D8)</f>
        <v>0</v>
      </c>
      <c r="AL8" s="195"/>
    </row>
    <row r="9" spans="1:43" s="121" customFormat="1" ht="20.399999999999999" thickBot="1">
      <c r="A9" s="93" t="s">
        <v>104</v>
      </c>
      <c r="B9" s="111">
        <v>6</v>
      </c>
      <c r="C9" s="112">
        <v>14</v>
      </c>
      <c r="D9" s="113">
        <f>SUM(B9:C9)</f>
        <v>20</v>
      </c>
      <c r="E9" s="114">
        <v>0</v>
      </c>
      <c r="F9" s="115">
        <v>2</v>
      </c>
      <c r="G9" s="115">
        <v>3</v>
      </c>
      <c r="H9" s="115">
        <v>8</v>
      </c>
      <c r="I9" s="115">
        <v>3</v>
      </c>
      <c r="J9" s="116">
        <v>4</v>
      </c>
      <c r="K9" s="117">
        <v>6</v>
      </c>
      <c r="L9" s="118">
        <v>14</v>
      </c>
      <c r="M9" s="119">
        <f>SUM(K9:L9)</f>
        <v>20</v>
      </c>
      <c r="N9" s="111">
        <v>6</v>
      </c>
      <c r="O9" s="112">
        <v>14</v>
      </c>
      <c r="P9" s="112">
        <f>SUM(N9:O9)</f>
        <v>20</v>
      </c>
      <c r="Q9" s="13">
        <f t="shared" si="0"/>
        <v>1</v>
      </c>
      <c r="R9" s="44">
        <v>0</v>
      </c>
      <c r="S9" s="44">
        <v>0</v>
      </c>
      <c r="T9" s="119">
        <v>0</v>
      </c>
      <c r="U9" s="44">
        <v>0</v>
      </c>
      <c r="V9" s="44">
        <v>0</v>
      </c>
      <c r="W9" s="44">
        <v>0</v>
      </c>
      <c r="X9" s="119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119"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119">
        <v>0</v>
      </c>
      <c r="AK9" s="227">
        <f t="shared" si="1"/>
        <v>0</v>
      </c>
      <c r="AL9" s="195"/>
      <c r="AM9" s="120"/>
      <c r="AN9" s="120"/>
      <c r="AO9" s="120"/>
      <c r="AP9" s="120"/>
      <c r="AQ9" s="120"/>
    </row>
    <row r="10" spans="1:43" s="95" customFormat="1" ht="19.95" customHeight="1" thickBot="1">
      <c r="A10" s="93" t="s">
        <v>105</v>
      </c>
      <c r="B10" s="122">
        <v>3</v>
      </c>
      <c r="C10" s="122">
        <v>27</v>
      </c>
      <c r="D10" s="123">
        <v>30</v>
      </c>
      <c r="E10" s="114">
        <v>0</v>
      </c>
      <c r="F10" s="114">
        <v>0</v>
      </c>
      <c r="G10" s="114">
        <v>1</v>
      </c>
      <c r="H10" s="114">
        <v>19</v>
      </c>
      <c r="I10" s="114">
        <v>2</v>
      </c>
      <c r="J10" s="114">
        <v>8</v>
      </c>
      <c r="K10" s="117">
        <v>3</v>
      </c>
      <c r="L10" s="117">
        <v>27</v>
      </c>
      <c r="M10" s="117">
        <v>30</v>
      </c>
      <c r="N10" s="111">
        <v>3</v>
      </c>
      <c r="O10" s="111">
        <v>27</v>
      </c>
      <c r="P10" s="111">
        <v>30</v>
      </c>
      <c r="Q10" s="13">
        <f t="shared" si="0"/>
        <v>1</v>
      </c>
      <c r="R10" s="44">
        <v>0</v>
      </c>
      <c r="S10" s="45">
        <v>0</v>
      </c>
      <c r="T10" s="14">
        <v>0</v>
      </c>
      <c r="U10" s="46">
        <v>0</v>
      </c>
      <c r="V10" s="47">
        <v>0</v>
      </c>
      <c r="W10" s="47">
        <v>0</v>
      </c>
      <c r="X10" s="11">
        <v>0</v>
      </c>
      <c r="Y10" s="48">
        <v>0</v>
      </c>
      <c r="Z10" s="47">
        <v>0</v>
      </c>
      <c r="AA10" s="47">
        <v>0</v>
      </c>
      <c r="AB10" s="47">
        <v>0</v>
      </c>
      <c r="AC10" s="47">
        <v>0</v>
      </c>
      <c r="AD10" s="11">
        <v>0</v>
      </c>
      <c r="AE10" s="49">
        <v>0</v>
      </c>
      <c r="AF10" s="50">
        <v>0</v>
      </c>
      <c r="AG10" s="50">
        <v>0</v>
      </c>
      <c r="AH10" s="50">
        <v>0</v>
      </c>
      <c r="AI10" s="51">
        <v>0</v>
      </c>
      <c r="AJ10" s="15">
        <v>0</v>
      </c>
      <c r="AK10" s="227">
        <f t="shared" si="1"/>
        <v>0</v>
      </c>
      <c r="AL10" s="195"/>
    </row>
    <row r="11" spans="1:43" s="95" customFormat="1" ht="21" customHeight="1" thickBot="1">
      <c r="A11" s="93" t="s">
        <v>106</v>
      </c>
      <c r="B11" s="12">
        <v>9</v>
      </c>
      <c r="C11" s="4">
        <v>21</v>
      </c>
      <c r="D11" s="5">
        <v>30</v>
      </c>
      <c r="E11" s="6">
        <v>1</v>
      </c>
      <c r="F11" s="7">
        <v>3</v>
      </c>
      <c r="G11" s="7">
        <v>4</v>
      </c>
      <c r="H11" s="7">
        <v>7</v>
      </c>
      <c r="I11" s="7">
        <v>4</v>
      </c>
      <c r="J11" s="8">
        <v>11</v>
      </c>
      <c r="K11" s="9">
        <v>9</v>
      </c>
      <c r="L11" s="10">
        <v>21</v>
      </c>
      <c r="M11" s="11">
        <v>30</v>
      </c>
      <c r="N11" s="12">
        <v>9</v>
      </c>
      <c r="O11" s="4">
        <v>21</v>
      </c>
      <c r="P11" s="4">
        <v>30</v>
      </c>
      <c r="Q11" s="13">
        <f t="shared" si="0"/>
        <v>1</v>
      </c>
      <c r="R11" s="44">
        <v>0</v>
      </c>
      <c r="S11" s="45">
        <v>2</v>
      </c>
      <c r="T11" s="14">
        <v>2</v>
      </c>
      <c r="U11" s="46">
        <v>0</v>
      </c>
      <c r="V11" s="47">
        <v>1</v>
      </c>
      <c r="W11" s="47">
        <v>1</v>
      </c>
      <c r="X11" s="11">
        <v>2</v>
      </c>
      <c r="Y11" s="48">
        <v>0</v>
      </c>
      <c r="Z11" s="47">
        <v>0</v>
      </c>
      <c r="AA11" s="47">
        <v>0</v>
      </c>
      <c r="AB11" s="47">
        <v>2</v>
      </c>
      <c r="AC11" s="47">
        <v>0</v>
      </c>
      <c r="AD11" s="11">
        <v>2</v>
      </c>
      <c r="AE11" s="49">
        <v>0</v>
      </c>
      <c r="AF11" s="50">
        <v>0</v>
      </c>
      <c r="AG11" s="50">
        <v>0</v>
      </c>
      <c r="AH11" s="50">
        <v>2</v>
      </c>
      <c r="AI11" s="51">
        <v>0</v>
      </c>
      <c r="AJ11" s="15">
        <v>2</v>
      </c>
      <c r="AK11" s="227">
        <f t="shared" si="1"/>
        <v>6.6666666666666666E-2</v>
      </c>
      <c r="AL11" s="195"/>
    </row>
    <row r="12" spans="1:43" s="95" customFormat="1" ht="20.399999999999999" thickBot="1">
      <c r="A12" s="93" t="s">
        <v>107</v>
      </c>
      <c r="B12" s="12">
        <v>0</v>
      </c>
      <c r="C12" s="4">
        <v>21</v>
      </c>
      <c r="D12" s="5">
        <v>21</v>
      </c>
      <c r="E12" s="6">
        <v>0</v>
      </c>
      <c r="F12" s="7">
        <v>5</v>
      </c>
      <c r="G12" s="7">
        <v>0</v>
      </c>
      <c r="H12" s="7">
        <v>13</v>
      </c>
      <c r="I12" s="7">
        <v>0</v>
      </c>
      <c r="J12" s="8">
        <v>3</v>
      </c>
      <c r="K12" s="9">
        <v>0</v>
      </c>
      <c r="L12" s="10">
        <v>21</v>
      </c>
      <c r="M12" s="11">
        <v>21</v>
      </c>
      <c r="N12" s="12">
        <v>0</v>
      </c>
      <c r="O12" s="4">
        <v>21</v>
      </c>
      <c r="P12" s="4">
        <v>21</v>
      </c>
      <c r="Q12" s="13">
        <f t="shared" si="0"/>
        <v>1</v>
      </c>
      <c r="R12" s="44">
        <v>0</v>
      </c>
      <c r="S12" s="45">
        <v>6</v>
      </c>
      <c r="T12" s="14">
        <v>6</v>
      </c>
      <c r="U12" s="46">
        <v>1</v>
      </c>
      <c r="V12" s="47">
        <v>5</v>
      </c>
      <c r="W12" s="47">
        <v>0</v>
      </c>
      <c r="X12" s="11">
        <v>6</v>
      </c>
      <c r="Y12" s="48">
        <v>0</v>
      </c>
      <c r="Z12" s="47">
        <v>0</v>
      </c>
      <c r="AA12" s="47">
        <v>2</v>
      </c>
      <c r="AB12" s="47">
        <v>2</v>
      </c>
      <c r="AC12" s="47">
        <v>2</v>
      </c>
      <c r="AD12" s="11">
        <v>6</v>
      </c>
      <c r="AE12" s="49">
        <v>0</v>
      </c>
      <c r="AF12" s="50">
        <v>0</v>
      </c>
      <c r="AG12" s="50">
        <v>3</v>
      </c>
      <c r="AH12" s="50">
        <v>3</v>
      </c>
      <c r="AI12" s="51">
        <v>0</v>
      </c>
      <c r="AJ12" s="15">
        <v>6</v>
      </c>
      <c r="AK12" s="227">
        <f t="shared" si="1"/>
        <v>0.2857142857142857</v>
      </c>
      <c r="AL12" s="195"/>
    </row>
    <row r="13" spans="1:43" s="95" customFormat="1" ht="20.399999999999999" thickBot="1">
      <c r="A13" s="43" t="s">
        <v>108</v>
      </c>
      <c r="B13" s="27">
        <v>7</v>
      </c>
      <c r="C13" s="192">
        <v>33</v>
      </c>
      <c r="D13" s="29">
        <v>40</v>
      </c>
      <c r="E13" s="124">
        <v>0</v>
      </c>
      <c r="F13" s="125">
        <v>2</v>
      </c>
      <c r="G13" s="125">
        <v>5</v>
      </c>
      <c r="H13" s="125">
        <v>26</v>
      </c>
      <c r="I13" s="125">
        <v>2</v>
      </c>
      <c r="J13" s="125">
        <v>5</v>
      </c>
      <c r="K13" s="31">
        <v>7</v>
      </c>
      <c r="L13" s="31">
        <v>33</v>
      </c>
      <c r="M13" s="15">
        <v>40</v>
      </c>
      <c r="N13" s="32">
        <v>7</v>
      </c>
      <c r="O13" s="192">
        <v>33</v>
      </c>
      <c r="P13" s="192">
        <v>40</v>
      </c>
      <c r="Q13" s="13">
        <f t="shared" si="0"/>
        <v>1</v>
      </c>
      <c r="R13" s="126">
        <v>0</v>
      </c>
      <c r="S13" s="127">
        <v>0</v>
      </c>
      <c r="T13" s="15">
        <v>0</v>
      </c>
      <c r="U13" s="126">
        <v>0</v>
      </c>
      <c r="V13" s="128">
        <v>0</v>
      </c>
      <c r="W13" s="128">
        <v>0</v>
      </c>
      <c r="X13" s="15">
        <v>0</v>
      </c>
      <c r="Y13" s="129">
        <v>0</v>
      </c>
      <c r="Z13" s="128">
        <v>0</v>
      </c>
      <c r="AA13" s="128">
        <v>0</v>
      </c>
      <c r="AB13" s="128">
        <v>0</v>
      </c>
      <c r="AC13" s="128">
        <v>0</v>
      </c>
      <c r="AD13" s="15">
        <v>0</v>
      </c>
      <c r="AE13" s="126">
        <v>0</v>
      </c>
      <c r="AF13" s="127">
        <v>0</v>
      </c>
      <c r="AG13" s="127">
        <v>0</v>
      </c>
      <c r="AH13" s="127">
        <v>0</v>
      </c>
      <c r="AI13" s="128">
        <v>0</v>
      </c>
      <c r="AJ13" s="15">
        <v>0</v>
      </c>
      <c r="AK13" s="227">
        <f t="shared" si="1"/>
        <v>0</v>
      </c>
      <c r="AL13" s="195"/>
    </row>
    <row r="14" spans="1:43" s="95" customFormat="1" ht="24" customHeight="1" thickBot="1">
      <c r="A14" s="57" t="s">
        <v>109</v>
      </c>
      <c r="B14" s="3">
        <v>9</v>
      </c>
      <c r="C14" s="4">
        <v>21</v>
      </c>
      <c r="D14" s="5">
        <v>30</v>
      </c>
      <c r="E14" s="6">
        <v>1</v>
      </c>
      <c r="F14" s="7">
        <v>3</v>
      </c>
      <c r="G14" s="7">
        <v>4</v>
      </c>
      <c r="H14" s="7">
        <v>7</v>
      </c>
      <c r="I14" s="7">
        <v>4</v>
      </c>
      <c r="J14" s="8">
        <v>11</v>
      </c>
      <c r="K14" s="9">
        <v>9</v>
      </c>
      <c r="L14" s="10">
        <v>21</v>
      </c>
      <c r="M14" s="11">
        <v>30</v>
      </c>
      <c r="N14" s="12">
        <v>9</v>
      </c>
      <c r="O14" s="4">
        <v>21</v>
      </c>
      <c r="P14" s="4">
        <v>30</v>
      </c>
      <c r="Q14" s="13">
        <f t="shared" si="0"/>
        <v>1</v>
      </c>
      <c r="R14" s="44">
        <v>0</v>
      </c>
      <c r="S14" s="45">
        <v>2</v>
      </c>
      <c r="T14" s="14">
        <v>2</v>
      </c>
      <c r="U14" s="46">
        <v>0</v>
      </c>
      <c r="V14" s="47">
        <v>1</v>
      </c>
      <c r="W14" s="47">
        <v>1</v>
      </c>
      <c r="X14" s="11">
        <v>2</v>
      </c>
      <c r="Y14" s="48">
        <v>0</v>
      </c>
      <c r="Z14" s="47">
        <v>0</v>
      </c>
      <c r="AA14" s="47">
        <v>0</v>
      </c>
      <c r="AB14" s="47">
        <v>2</v>
      </c>
      <c r="AC14" s="47">
        <v>0</v>
      </c>
      <c r="AD14" s="11">
        <v>2</v>
      </c>
      <c r="AE14" s="49">
        <v>0</v>
      </c>
      <c r="AF14" s="50">
        <v>0</v>
      </c>
      <c r="AG14" s="50">
        <v>0</v>
      </c>
      <c r="AH14" s="50">
        <v>2</v>
      </c>
      <c r="AI14" s="51">
        <v>0</v>
      </c>
      <c r="AJ14" s="15">
        <v>2</v>
      </c>
      <c r="AK14" s="227">
        <f t="shared" si="1"/>
        <v>6.6666666666666666E-2</v>
      </c>
      <c r="AL14" s="195"/>
    </row>
    <row r="15" spans="1:43" s="95" customFormat="1" ht="20.399999999999999" thickBot="1">
      <c r="A15" s="2" t="s">
        <v>110</v>
      </c>
      <c r="B15" s="3">
        <v>4</v>
      </c>
      <c r="C15" s="4">
        <v>20</v>
      </c>
      <c r="D15" s="5">
        <v>24</v>
      </c>
      <c r="E15" s="6">
        <v>0</v>
      </c>
      <c r="F15" s="7">
        <v>0</v>
      </c>
      <c r="G15" s="7">
        <v>2</v>
      </c>
      <c r="H15" s="7">
        <v>19</v>
      </c>
      <c r="I15" s="7">
        <v>2</v>
      </c>
      <c r="J15" s="8">
        <v>1</v>
      </c>
      <c r="K15" s="9">
        <v>4</v>
      </c>
      <c r="L15" s="10">
        <v>20</v>
      </c>
      <c r="M15" s="11">
        <v>24</v>
      </c>
      <c r="N15" s="12">
        <v>3</v>
      </c>
      <c r="O15" s="4">
        <v>15</v>
      </c>
      <c r="P15" s="4">
        <v>18</v>
      </c>
      <c r="Q15" s="13">
        <f t="shared" si="0"/>
        <v>0.75</v>
      </c>
      <c r="R15" s="44">
        <v>2</v>
      </c>
      <c r="S15" s="45">
        <v>7</v>
      </c>
      <c r="T15" s="14">
        <v>9</v>
      </c>
      <c r="U15" s="46">
        <v>0</v>
      </c>
      <c r="V15" s="47">
        <v>6</v>
      </c>
      <c r="W15" s="47">
        <v>3</v>
      </c>
      <c r="X15" s="11">
        <v>9</v>
      </c>
      <c r="Y15" s="48">
        <v>0</v>
      </c>
      <c r="Z15" s="47">
        <v>0</v>
      </c>
      <c r="AA15" s="47">
        <v>4</v>
      </c>
      <c r="AB15" s="47">
        <v>5</v>
      </c>
      <c r="AC15" s="47">
        <v>0</v>
      </c>
      <c r="AD15" s="11">
        <v>9</v>
      </c>
      <c r="AE15" s="49">
        <v>0</v>
      </c>
      <c r="AF15" s="50">
        <v>2</v>
      </c>
      <c r="AG15" s="50">
        <v>4</v>
      </c>
      <c r="AH15" s="50">
        <v>3</v>
      </c>
      <c r="AI15" s="51">
        <v>0</v>
      </c>
      <c r="AJ15" s="15">
        <v>9</v>
      </c>
      <c r="AK15" s="227">
        <f t="shared" si="1"/>
        <v>0.375</v>
      </c>
      <c r="AL15" s="195"/>
    </row>
    <row r="16" spans="1:43">
      <c r="A16" s="223" t="s">
        <v>242</v>
      </c>
      <c r="B16" s="224">
        <f>SUM(B7:B15)</f>
        <v>43</v>
      </c>
      <c r="C16" s="224">
        <f t="shared" ref="C16:P16" si="2">SUM(C7:C15)</f>
        <v>203</v>
      </c>
      <c r="D16" s="224">
        <f t="shared" si="2"/>
        <v>246</v>
      </c>
      <c r="E16" s="224">
        <f t="shared" si="2"/>
        <v>2</v>
      </c>
      <c r="F16" s="224">
        <f t="shared" si="2"/>
        <v>20</v>
      </c>
      <c r="G16" s="224">
        <f t="shared" si="2"/>
        <v>20</v>
      </c>
      <c r="H16" s="224">
        <f t="shared" si="2"/>
        <v>122</v>
      </c>
      <c r="I16" s="224">
        <f t="shared" si="2"/>
        <v>21</v>
      </c>
      <c r="J16" s="224">
        <f t="shared" si="2"/>
        <v>61</v>
      </c>
      <c r="K16" s="224">
        <f t="shared" si="2"/>
        <v>43</v>
      </c>
      <c r="L16" s="224">
        <f t="shared" si="2"/>
        <v>203</v>
      </c>
      <c r="M16" s="224">
        <f t="shared" si="2"/>
        <v>246</v>
      </c>
      <c r="N16" s="224">
        <f t="shared" si="2"/>
        <v>42</v>
      </c>
      <c r="O16" s="224">
        <f t="shared" si="2"/>
        <v>198</v>
      </c>
      <c r="P16" s="224">
        <f t="shared" si="2"/>
        <v>240</v>
      </c>
      <c r="Q16" s="225">
        <f t="shared" si="0"/>
        <v>0.97560975609756095</v>
      </c>
      <c r="R16" s="226">
        <f>SUM(R7:R15)</f>
        <v>3</v>
      </c>
      <c r="S16" s="226">
        <f t="shared" ref="S16:AJ16" si="3">SUM(S7:S15)</f>
        <v>24</v>
      </c>
      <c r="T16" s="226">
        <f t="shared" si="3"/>
        <v>27</v>
      </c>
      <c r="U16" s="226">
        <f t="shared" si="3"/>
        <v>1</v>
      </c>
      <c r="V16" s="226">
        <f t="shared" si="3"/>
        <v>17</v>
      </c>
      <c r="W16" s="226">
        <f t="shared" si="3"/>
        <v>9</v>
      </c>
      <c r="X16" s="226">
        <f t="shared" si="3"/>
        <v>27</v>
      </c>
      <c r="Y16" s="226">
        <f t="shared" si="3"/>
        <v>0</v>
      </c>
      <c r="Z16" s="226">
        <f t="shared" si="3"/>
        <v>0</v>
      </c>
      <c r="AA16" s="226">
        <f t="shared" si="3"/>
        <v>10</v>
      </c>
      <c r="AB16" s="226">
        <f t="shared" si="3"/>
        <v>15</v>
      </c>
      <c r="AC16" s="226">
        <f t="shared" si="3"/>
        <v>2</v>
      </c>
      <c r="AD16" s="226">
        <f t="shared" si="3"/>
        <v>27</v>
      </c>
      <c r="AE16" s="226">
        <f t="shared" si="3"/>
        <v>0</v>
      </c>
      <c r="AF16" s="226">
        <f t="shared" si="3"/>
        <v>2</v>
      </c>
      <c r="AG16" s="226">
        <f t="shared" si="3"/>
        <v>8</v>
      </c>
      <c r="AH16" s="226">
        <f t="shared" si="3"/>
        <v>16</v>
      </c>
      <c r="AI16" s="226">
        <f t="shared" si="3"/>
        <v>1</v>
      </c>
      <c r="AJ16" s="226">
        <f t="shared" si="3"/>
        <v>27</v>
      </c>
      <c r="AK16" s="228">
        <f t="shared" si="1"/>
        <v>0.10975609756097561</v>
      </c>
      <c r="AL16" s="195"/>
    </row>
  </sheetData>
  <mergeCells count="50">
    <mergeCell ref="AH5:AH6"/>
    <mergeCell ref="AI5:AI6"/>
    <mergeCell ref="AJ5:AJ6"/>
    <mergeCell ref="AB5:AB6"/>
    <mergeCell ref="AC5:AC6"/>
    <mergeCell ref="AD5:AD6"/>
    <mergeCell ref="AF5:AF6"/>
    <mergeCell ref="AG5:AG6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M3:M6"/>
    <mergeCell ref="J5:J6"/>
    <mergeCell ref="S5:S6"/>
    <mergeCell ref="R3:T4"/>
    <mergeCell ref="U3:X4"/>
    <mergeCell ref="E3:F4"/>
    <mergeCell ref="G3:H4"/>
    <mergeCell ref="I3:J4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opLeftCell="A16" zoomScale="70" zoomScaleNormal="70" workbookViewId="0">
      <selection activeCell="B34" sqref="B34:AK34"/>
    </sheetView>
  </sheetViews>
  <sheetFormatPr defaultColWidth="8.88671875" defaultRowHeight="19.8"/>
  <cols>
    <col min="1" max="1" width="29.44140625" style="1" customWidth="1"/>
    <col min="2" max="16" width="8.88671875" style="1"/>
    <col min="17" max="17" width="14" style="1" bestFit="1" customWidth="1"/>
    <col min="18" max="16384" width="8.88671875" style="1"/>
  </cols>
  <sheetData>
    <row r="1" spans="1:38" ht="76.95" customHeight="1">
      <c r="A1" s="1104" t="s">
        <v>111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6"/>
      <c r="T1" s="996"/>
      <c r="U1" s="996"/>
      <c r="V1" s="996"/>
      <c r="W1" s="996"/>
      <c r="X1" s="996"/>
      <c r="Y1" s="996"/>
      <c r="Z1" s="996"/>
      <c r="AA1" s="996"/>
      <c r="AB1" s="996"/>
      <c r="AC1" s="996"/>
      <c r="AD1" s="996"/>
      <c r="AE1" s="996"/>
      <c r="AF1" s="996"/>
      <c r="AG1" s="996"/>
      <c r="AH1" s="996"/>
      <c r="AI1" s="996"/>
      <c r="AJ1" s="996"/>
      <c r="AK1" s="996"/>
    </row>
    <row r="2" spans="1:38" ht="42" customHeight="1">
      <c r="A2" s="1105" t="s">
        <v>112</v>
      </c>
      <c r="B2" s="965" t="s">
        <v>113</v>
      </c>
      <c r="C2" s="965"/>
      <c r="D2" s="965"/>
      <c r="E2" s="965" t="s">
        <v>0</v>
      </c>
      <c r="F2" s="966"/>
      <c r="G2" s="966"/>
      <c r="H2" s="966"/>
      <c r="I2" s="966"/>
      <c r="J2" s="966"/>
      <c r="K2" s="965" t="s">
        <v>114</v>
      </c>
      <c r="L2" s="1106"/>
      <c r="M2" s="1106"/>
      <c r="N2" s="1107" t="s">
        <v>1</v>
      </c>
      <c r="O2" s="1107"/>
      <c r="P2" s="1107"/>
      <c r="Q2" s="1107"/>
      <c r="R2" s="1108" t="s">
        <v>115</v>
      </c>
      <c r="S2" s="1108"/>
      <c r="T2" s="1109"/>
      <c r="U2" s="1109"/>
      <c r="V2" s="1109"/>
      <c r="W2" s="1109"/>
      <c r="X2" s="1109"/>
      <c r="Y2" s="1109"/>
      <c r="Z2" s="1109"/>
      <c r="AA2" s="1109"/>
      <c r="AB2" s="1109"/>
      <c r="AC2" s="1109"/>
      <c r="AD2" s="1109"/>
      <c r="AE2" s="1109"/>
      <c r="AF2" s="1109"/>
      <c r="AG2" s="1109"/>
      <c r="AH2" s="1109"/>
      <c r="AI2" s="1109"/>
      <c r="AJ2" s="1109"/>
      <c r="AK2" s="1109"/>
    </row>
    <row r="3" spans="1:38">
      <c r="A3" s="1105"/>
      <c r="B3" s="954" t="s">
        <v>3</v>
      </c>
      <c r="C3" s="954" t="s">
        <v>4</v>
      </c>
      <c r="D3" s="965" t="s">
        <v>5</v>
      </c>
      <c r="E3" s="960" t="s">
        <v>116</v>
      </c>
      <c r="F3" s="960"/>
      <c r="G3" s="953" t="s">
        <v>117</v>
      </c>
      <c r="H3" s="953"/>
      <c r="I3" s="953" t="s">
        <v>118</v>
      </c>
      <c r="J3" s="953"/>
      <c r="K3" s="954" t="s">
        <v>119</v>
      </c>
      <c r="L3" s="954" t="s">
        <v>4</v>
      </c>
      <c r="M3" s="954" t="s">
        <v>120</v>
      </c>
      <c r="N3" s="1107"/>
      <c r="O3" s="1107"/>
      <c r="P3" s="1107"/>
      <c r="Q3" s="1107"/>
      <c r="R3" s="1113" t="s">
        <v>121</v>
      </c>
      <c r="S3" s="1113"/>
      <c r="T3" s="1114"/>
      <c r="U3" s="1113" t="s">
        <v>122</v>
      </c>
      <c r="V3" s="1114"/>
      <c r="W3" s="1114"/>
      <c r="X3" s="1114"/>
      <c r="Y3" s="1113" t="s">
        <v>123</v>
      </c>
      <c r="Z3" s="1114"/>
      <c r="AA3" s="1114"/>
      <c r="AB3" s="1114"/>
      <c r="AC3" s="1114"/>
      <c r="AD3" s="1115"/>
      <c r="AE3" s="1114" t="s">
        <v>124</v>
      </c>
      <c r="AF3" s="1114"/>
      <c r="AG3" s="1114"/>
      <c r="AH3" s="1114"/>
      <c r="AI3" s="1114"/>
      <c r="AJ3" s="1114"/>
      <c r="AK3" s="1110" t="s">
        <v>125</v>
      </c>
    </row>
    <row r="4" spans="1:38">
      <c r="A4" s="1105"/>
      <c r="B4" s="954"/>
      <c r="C4" s="954"/>
      <c r="D4" s="965"/>
      <c r="E4" s="1106"/>
      <c r="F4" s="1106"/>
      <c r="G4" s="953"/>
      <c r="H4" s="953"/>
      <c r="I4" s="1106"/>
      <c r="J4" s="1106"/>
      <c r="K4" s="954"/>
      <c r="L4" s="954"/>
      <c r="M4" s="954"/>
      <c r="N4" s="1107"/>
      <c r="O4" s="1107"/>
      <c r="P4" s="1107"/>
      <c r="Q4" s="1107"/>
      <c r="R4" s="1114"/>
      <c r="S4" s="1114"/>
      <c r="T4" s="1114"/>
      <c r="U4" s="1114"/>
      <c r="V4" s="1114"/>
      <c r="W4" s="1114"/>
      <c r="X4" s="1114"/>
      <c r="Y4" s="1114"/>
      <c r="Z4" s="1114"/>
      <c r="AA4" s="1114"/>
      <c r="AB4" s="1114"/>
      <c r="AC4" s="1114"/>
      <c r="AD4" s="1115"/>
      <c r="AE4" s="1114"/>
      <c r="AF4" s="1114"/>
      <c r="AG4" s="1114"/>
      <c r="AH4" s="1114"/>
      <c r="AI4" s="1114"/>
      <c r="AJ4" s="1114"/>
      <c r="AK4" s="1111"/>
    </row>
    <row r="5" spans="1:38">
      <c r="A5" s="1105"/>
      <c r="B5" s="954"/>
      <c r="C5" s="954"/>
      <c r="D5" s="965"/>
      <c r="E5" s="954" t="s">
        <v>3</v>
      </c>
      <c r="F5" s="954" t="s">
        <v>4</v>
      </c>
      <c r="G5" s="954" t="s">
        <v>3</v>
      </c>
      <c r="H5" s="954" t="s">
        <v>4</v>
      </c>
      <c r="I5" s="954" t="s">
        <v>3</v>
      </c>
      <c r="J5" s="954" t="s">
        <v>4</v>
      </c>
      <c r="K5" s="954"/>
      <c r="L5" s="954"/>
      <c r="M5" s="954"/>
      <c r="N5" s="954" t="s">
        <v>3</v>
      </c>
      <c r="O5" s="954" t="s">
        <v>4</v>
      </c>
      <c r="P5" s="954" t="s">
        <v>5</v>
      </c>
      <c r="Q5" s="1110" t="s">
        <v>126</v>
      </c>
      <c r="R5" s="1112" t="s">
        <v>127</v>
      </c>
      <c r="S5" s="1112" t="s">
        <v>128</v>
      </c>
      <c r="T5" s="1119" t="s">
        <v>129</v>
      </c>
      <c r="U5" s="1117" t="s">
        <v>116</v>
      </c>
      <c r="V5" s="1117" t="s">
        <v>130</v>
      </c>
      <c r="W5" s="1117" t="s">
        <v>131</v>
      </c>
      <c r="X5" s="965" t="s">
        <v>120</v>
      </c>
      <c r="Y5" s="1117" t="s">
        <v>132</v>
      </c>
      <c r="Z5" s="1117" t="s">
        <v>133</v>
      </c>
      <c r="AA5" s="1117" t="s">
        <v>134</v>
      </c>
      <c r="AB5" s="1117" t="s">
        <v>135</v>
      </c>
      <c r="AC5" s="1117" t="s">
        <v>136</v>
      </c>
      <c r="AD5" s="965" t="s">
        <v>5</v>
      </c>
      <c r="AE5" s="1117" t="s">
        <v>137</v>
      </c>
      <c r="AF5" s="1117" t="s">
        <v>138</v>
      </c>
      <c r="AG5" s="1117" t="s">
        <v>139</v>
      </c>
      <c r="AH5" s="1117" t="s">
        <v>140</v>
      </c>
      <c r="AI5" s="1117" t="s">
        <v>141</v>
      </c>
      <c r="AJ5" s="965" t="s">
        <v>120</v>
      </c>
      <c r="AK5" s="1111"/>
    </row>
    <row r="6" spans="1:38" ht="62.4" customHeight="1">
      <c r="A6" s="1105"/>
      <c r="B6" s="954"/>
      <c r="C6" s="954"/>
      <c r="D6" s="965"/>
      <c r="E6" s="954"/>
      <c r="F6" s="954"/>
      <c r="G6" s="954"/>
      <c r="H6" s="954"/>
      <c r="I6" s="954"/>
      <c r="J6" s="954"/>
      <c r="K6" s="954"/>
      <c r="L6" s="954"/>
      <c r="M6" s="954"/>
      <c r="N6" s="954"/>
      <c r="O6" s="954"/>
      <c r="P6" s="954"/>
      <c r="Q6" s="1116"/>
      <c r="R6" s="1112"/>
      <c r="S6" s="1112"/>
      <c r="T6" s="1119"/>
      <c r="U6" s="1117"/>
      <c r="V6" s="1118"/>
      <c r="W6" s="1118"/>
      <c r="X6" s="966"/>
      <c r="Y6" s="1118"/>
      <c r="Z6" s="1118"/>
      <c r="AA6" s="1118"/>
      <c r="AB6" s="1118"/>
      <c r="AC6" s="1118"/>
      <c r="AD6" s="965"/>
      <c r="AE6" s="1118"/>
      <c r="AF6" s="1118"/>
      <c r="AG6" s="1118"/>
      <c r="AH6" s="1118"/>
      <c r="AI6" s="1118"/>
      <c r="AJ6" s="966"/>
      <c r="AK6" s="1111"/>
    </row>
    <row r="7" spans="1:38">
      <c r="A7" s="130" t="s">
        <v>142</v>
      </c>
      <c r="B7" s="131">
        <v>2</v>
      </c>
      <c r="C7" s="131">
        <v>13</v>
      </c>
      <c r="D7" s="132">
        <f t="shared" ref="D7:D33" si="0">B7+C7</f>
        <v>15</v>
      </c>
      <c r="E7" s="131">
        <v>0</v>
      </c>
      <c r="F7" s="131">
        <v>0</v>
      </c>
      <c r="G7" s="131">
        <v>1</v>
      </c>
      <c r="H7" s="131">
        <v>12</v>
      </c>
      <c r="I7" s="131">
        <v>1</v>
      </c>
      <c r="J7" s="131">
        <v>1</v>
      </c>
      <c r="K7" s="132">
        <f t="shared" ref="K7:K33" si="1">E7+G7+I7</f>
        <v>2</v>
      </c>
      <c r="L7" s="132">
        <f t="shared" ref="L7:L33" si="2">F7+H7+J7</f>
        <v>13</v>
      </c>
      <c r="M7" s="132">
        <f t="shared" ref="M7:M33" si="3">K7+L7</f>
        <v>15</v>
      </c>
      <c r="N7" s="133">
        <v>1</v>
      </c>
      <c r="O7" s="133">
        <v>7</v>
      </c>
      <c r="P7" s="133">
        <f t="shared" ref="P7:P33" si="4">N7+O7</f>
        <v>8</v>
      </c>
      <c r="Q7" s="197">
        <f t="shared" ref="Q7:Q34" si="5">P7/D7</f>
        <v>0.53333333333333333</v>
      </c>
      <c r="R7" s="131">
        <v>0</v>
      </c>
      <c r="S7" s="131">
        <v>0</v>
      </c>
      <c r="T7" s="132">
        <f t="shared" ref="T7:T33" si="6">R7+S7</f>
        <v>0</v>
      </c>
      <c r="U7" s="131">
        <v>0</v>
      </c>
      <c r="V7" s="131">
        <v>0</v>
      </c>
      <c r="W7" s="131">
        <v>0</v>
      </c>
      <c r="X7" s="134">
        <f t="shared" ref="X7:X33" si="7">U7+V7+W7</f>
        <v>0</v>
      </c>
      <c r="Y7" s="131">
        <v>0</v>
      </c>
      <c r="Z7" s="131">
        <v>0</v>
      </c>
      <c r="AA7" s="131">
        <v>0</v>
      </c>
      <c r="AB7" s="131">
        <v>0</v>
      </c>
      <c r="AC7" s="131">
        <v>0</v>
      </c>
      <c r="AD7" s="132">
        <f t="shared" ref="AD7:AD33" si="8">Y7+Z7+AA7+AB7+AC7</f>
        <v>0</v>
      </c>
      <c r="AE7" s="131">
        <v>0</v>
      </c>
      <c r="AF7" s="131">
        <v>0</v>
      </c>
      <c r="AG7" s="131">
        <v>0</v>
      </c>
      <c r="AH7" s="131">
        <v>0</v>
      </c>
      <c r="AI7" s="131">
        <v>0</v>
      </c>
      <c r="AJ7" s="132">
        <f t="shared" ref="AJ7:AJ33" si="9">AE7+AF7+AG7+AH7+AI7</f>
        <v>0</v>
      </c>
      <c r="AK7" s="198">
        <f t="shared" ref="AK7:AK34" si="10">AJ7/D7</f>
        <v>0</v>
      </c>
      <c r="AL7" s="196"/>
    </row>
    <row r="8" spans="1:38">
      <c r="A8" s="130" t="s">
        <v>143</v>
      </c>
      <c r="B8" s="131">
        <v>10</v>
      </c>
      <c r="C8" s="131">
        <v>113</v>
      </c>
      <c r="D8" s="132">
        <f t="shared" si="0"/>
        <v>123</v>
      </c>
      <c r="E8" s="131">
        <v>7</v>
      </c>
      <c r="F8" s="131">
        <v>106</v>
      </c>
      <c r="G8" s="131">
        <v>3</v>
      </c>
      <c r="H8" s="131">
        <v>6</v>
      </c>
      <c r="I8" s="131">
        <v>0</v>
      </c>
      <c r="J8" s="131">
        <v>1</v>
      </c>
      <c r="K8" s="132">
        <f t="shared" si="1"/>
        <v>10</v>
      </c>
      <c r="L8" s="132">
        <f t="shared" si="2"/>
        <v>113</v>
      </c>
      <c r="M8" s="132">
        <f t="shared" si="3"/>
        <v>123</v>
      </c>
      <c r="N8" s="133">
        <v>10</v>
      </c>
      <c r="O8" s="133">
        <v>113</v>
      </c>
      <c r="P8" s="133">
        <f t="shared" si="4"/>
        <v>123</v>
      </c>
      <c r="Q8" s="197">
        <f t="shared" si="5"/>
        <v>1</v>
      </c>
      <c r="R8" s="131">
        <v>1</v>
      </c>
      <c r="S8" s="131">
        <v>6</v>
      </c>
      <c r="T8" s="132">
        <f t="shared" si="6"/>
        <v>7</v>
      </c>
      <c r="U8" s="131">
        <v>1</v>
      </c>
      <c r="V8" s="131">
        <v>1</v>
      </c>
      <c r="W8" s="131">
        <v>5</v>
      </c>
      <c r="X8" s="134">
        <f t="shared" si="7"/>
        <v>7</v>
      </c>
      <c r="Y8" s="131">
        <v>0</v>
      </c>
      <c r="Z8" s="131">
        <v>0</v>
      </c>
      <c r="AA8" s="131">
        <v>7</v>
      </c>
      <c r="AB8" s="131">
        <v>0</v>
      </c>
      <c r="AC8" s="131">
        <v>0</v>
      </c>
      <c r="AD8" s="132">
        <f t="shared" si="8"/>
        <v>7</v>
      </c>
      <c r="AE8" s="131">
        <v>1</v>
      </c>
      <c r="AF8" s="131">
        <v>5</v>
      </c>
      <c r="AG8" s="131">
        <v>1</v>
      </c>
      <c r="AH8" s="131">
        <v>0</v>
      </c>
      <c r="AI8" s="131">
        <v>0</v>
      </c>
      <c r="AJ8" s="132">
        <f t="shared" si="9"/>
        <v>7</v>
      </c>
      <c r="AK8" s="198">
        <f t="shared" si="10"/>
        <v>5.6910569105691054E-2</v>
      </c>
      <c r="AL8" s="196"/>
    </row>
    <row r="9" spans="1:38">
      <c r="A9" s="130" t="s">
        <v>144</v>
      </c>
      <c r="B9" s="131">
        <v>3</v>
      </c>
      <c r="C9" s="131">
        <v>23</v>
      </c>
      <c r="D9" s="132">
        <f t="shared" si="0"/>
        <v>26</v>
      </c>
      <c r="E9" s="131">
        <v>0</v>
      </c>
      <c r="F9" s="131">
        <v>3</v>
      </c>
      <c r="G9" s="131">
        <v>1</v>
      </c>
      <c r="H9" s="131">
        <v>7</v>
      </c>
      <c r="I9" s="131">
        <v>2</v>
      </c>
      <c r="J9" s="131">
        <v>13</v>
      </c>
      <c r="K9" s="132">
        <f t="shared" si="1"/>
        <v>3</v>
      </c>
      <c r="L9" s="132">
        <f t="shared" si="2"/>
        <v>23</v>
      </c>
      <c r="M9" s="132">
        <f t="shared" si="3"/>
        <v>26</v>
      </c>
      <c r="N9" s="133">
        <v>3</v>
      </c>
      <c r="O9" s="133">
        <v>23</v>
      </c>
      <c r="P9" s="133">
        <f t="shared" si="4"/>
        <v>26</v>
      </c>
      <c r="Q9" s="197">
        <f t="shared" si="5"/>
        <v>1</v>
      </c>
      <c r="R9" s="131">
        <v>0</v>
      </c>
      <c r="S9" s="131">
        <v>0</v>
      </c>
      <c r="T9" s="132">
        <f t="shared" si="6"/>
        <v>0</v>
      </c>
      <c r="U9" s="131">
        <v>0</v>
      </c>
      <c r="V9" s="131">
        <v>0</v>
      </c>
      <c r="W9" s="131">
        <v>0</v>
      </c>
      <c r="X9" s="134">
        <f t="shared" si="7"/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0</v>
      </c>
      <c r="AD9" s="132">
        <f t="shared" si="8"/>
        <v>0</v>
      </c>
      <c r="AE9" s="131">
        <v>0</v>
      </c>
      <c r="AF9" s="131">
        <v>0</v>
      </c>
      <c r="AG9" s="131">
        <v>0</v>
      </c>
      <c r="AH9" s="131">
        <v>0</v>
      </c>
      <c r="AI9" s="131">
        <v>0</v>
      </c>
      <c r="AJ9" s="132">
        <f t="shared" si="9"/>
        <v>0</v>
      </c>
      <c r="AK9" s="198">
        <f t="shared" si="10"/>
        <v>0</v>
      </c>
      <c r="AL9" s="196"/>
    </row>
    <row r="10" spans="1:38">
      <c r="A10" s="130" t="s">
        <v>145</v>
      </c>
      <c r="B10" s="131">
        <v>2</v>
      </c>
      <c r="C10" s="131">
        <v>9</v>
      </c>
      <c r="D10" s="132">
        <f t="shared" si="0"/>
        <v>11</v>
      </c>
      <c r="E10" s="131">
        <v>2</v>
      </c>
      <c r="F10" s="131">
        <v>6</v>
      </c>
      <c r="G10" s="131">
        <v>0</v>
      </c>
      <c r="H10" s="131">
        <v>3</v>
      </c>
      <c r="I10" s="131">
        <v>0</v>
      </c>
      <c r="J10" s="131">
        <v>0</v>
      </c>
      <c r="K10" s="132">
        <f t="shared" si="1"/>
        <v>2</v>
      </c>
      <c r="L10" s="132">
        <f t="shared" si="2"/>
        <v>9</v>
      </c>
      <c r="M10" s="132">
        <f t="shared" si="3"/>
        <v>11</v>
      </c>
      <c r="N10" s="133">
        <v>2</v>
      </c>
      <c r="O10" s="133">
        <v>5</v>
      </c>
      <c r="P10" s="133">
        <f t="shared" si="4"/>
        <v>7</v>
      </c>
      <c r="Q10" s="197">
        <f t="shared" si="5"/>
        <v>0.63636363636363635</v>
      </c>
      <c r="R10" s="131">
        <v>0</v>
      </c>
      <c r="S10" s="131">
        <v>0</v>
      </c>
      <c r="T10" s="132">
        <f t="shared" si="6"/>
        <v>0</v>
      </c>
      <c r="U10" s="131">
        <v>0</v>
      </c>
      <c r="V10" s="131">
        <v>0</v>
      </c>
      <c r="W10" s="131">
        <v>0</v>
      </c>
      <c r="X10" s="134">
        <f t="shared" si="7"/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2">
        <f t="shared" si="8"/>
        <v>0</v>
      </c>
      <c r="AE10" s="131">
        <v>0</v>
      </c>
      <c r="AF10" s="131">
        <v>0</v>
      </c>
      <c r="AG10" s="131">
        <v>0</v>
      </c>
      <c r="AH10" s="131">
        <v>0</v>
      </c>
      <c r="AI10" s="131">
        <v>0</v>
      </c>
      <c r="AJ10" s="132">
        <f t="shared" si="9"/>
        <v>0</v>
      </c>
      <c r="AK10" s="198">
        <f t="shared" si="10"/>
        <v>0</v>
      </c>
      <c r="AL10" s="196"/>
    </row>
    <row r="11" spans="1:38">
      <c r="A11" s="130" t="s">
        <v>146</v>
      </c>
      <c r="B11" s="131">
        <v>6</v>
      </c>
      <c r="C11" s="131">
        <v>21</v>
      </c>
      <c r="D11" s="132">
        <f t="shared" si="0"/>
        <v>27</v>
      </c>
      <c r="E11" s="131">
        <v>0</v>
      </c>
      <c r="F11" s="131">
        <v>1</v>
      </c>
      <c r="G11" s="131">
        <v>5</v>
      </c>
      <c r="H11" s="131">
        <v>16</v>
      </c>
      <c r="I11" s="131">
        <v>1</v>
      </c>
      <c r="J11" s="131">
        <v>4</v>
      </c>
      <c r="K11" s="132">
        <f t="shared" si="1"/>
        <v>6</v>
      </c>
      <c r="L11" s="132">
        <f t="shared" si="2"/>
        <v>21</v>
      </c>
      <c r="M11" s="132">
        <f t="shared" si="3"/>
        <v>27</v>
      </c>
      <c r="N11" s="133">
        <v>2</v>
      </c>
      <c r="O11" s="133">
        <v>6</v>
      </c>
      <c r="P11" s="133">
        <f t="shared" si="4"/>
        <v>8</v>
      </c>
      <c r="Q11" s="197">
        <f t="shared" si="5"/>
        <v>0.29629629629629628</v>
      </c>
      <c r="R11" s="131">
        <v>0</v>
      </c>
      <c r="S11" s="131">
        <v>1</v>
      </c>
      <c r="T11" s="132">
        <f t="shared" si="6"/>
        <v>1</v>
      </c>
      <c r="U11" s="131">
        <v>1</v>
      </c>
      <c r="V11" s="131">
        <v>0</v>
      </c>
      <c r="W11" s="131">
        <v>0</v>
      </c>
      <c r="X11" s="134">
        <f t="shared" si="7"/>
        <v>1</v>
      </c>
      <c r="Y11" s="131">
        <v>0</v>
      </c>
      <c r="Z11" s="131">
        <v>0</v>
      </c>
      <c r="AA11" s="131">
        <v>0</v>
      </c>
      <c r="AB11" s="131">
        <v>0</v>
      </c>
      <c r="AC11" s="131">
        <v>1</v>
      </c>
      <c r="AD11" s="132">
        <f t="shared" si="8"/>
        <v>1</v>
      </c>
      <c r="AE11" s="131">
        <v>0</v>
      </c>
      <c r="AF11" s="131">
        <v>0</v>
      </c>
      <c r="AG11" s="131">
        <v>0</v>
      </c>
      <c r="AH11" s="131">
        <v>1</v>
      </c>
      <c r="AI11" s="131">
        <v>0</v>
      </c>
      <c r="AJ11" s="132">
        <f t="shared" si="9"/>
        <v>1</v>
      </c>
      <c r="AK11" s="198">
        <f t="shared" si="10"/>
        <v>3.7037037037037035E-2</v>
      </c>
      <c r="AL11" s="196"/>
    </row>
    <row r="12" spans="1:38">
      <c r="A12" s="130" t="s">
        <v>147</v>
      </c>
      <c r="B12" s="131">
        <v>38</v>
      </c>
      <c r="C12" s="131">
        <v>74</v>
      </c>
      <c r="D12" s="132">
        <f t="shared" si="0"/>
        <v>112</v>
      </c>
      <c r="E12" s="131">
        <v>3</v>
      </c>
      <c r="F12" s="131">
        <v>3</v>
      </c>
      <c r="G12" s="131">
        <v>17</v>
      </c>
      <c r="H12" s="131">
        <v>35</v>
      </c>
      <c r="I12" s="131">
        <v>18</v>
      </c>
      <c r="J12" s="131">
        <v>36</v>
      </c>
      <c r="K12" s="132">
        <f t="shared" si="1"/>
        <v>38</v>
      </c>
      <c r="L12" s="132">
        <f t="shared" si="2"/>
        <v>74</v>
      </c>
      <c r="M12" s="132">
        <f t="shared" si="3"/>
        <v>112</v>
      </c>
      <c r="N12" s="133">
        <v>21</v>
      </c>
      <c r="O12" s="133">
        <v>64</v>
      </c>
      <c r="P12" s="133">
        <f t="shared" si="4"/>
        <v>85</v>
      </c>
      <c r="Q12" s="197">
        <f t="shared" si="5"/>
        <v>0.7589285714285714</v>
      </c>
      <c r="R12" s="131">
        <v>1</v>
      </c>
      <c r="S12" s="131">
        <v>1</v>
      </c>
      <c r="T12" s="132">
        <f t="shared" si="6"/>
        <v>2</v>
      </c>
      <c r="U12" s="131">
        <v>0</v>
      </c>
      <c r="V12" s="131">
        <v>1</v>
      </c>
      <c r="W12" s="131">
        <v>1</v>
      </c>
      <c r="X12" s="134">
        <f t="shared" si="7"/>
        <v>2</v>
      </c>
      <c r="Y12" s="131">
        <v>0</v>
      </c>
      <c r="Z12" s="131">
        <v>0</v>
      </c>
      <c r="AA12" s="131">
        <v>0</v>
      </c>
      <c r="AB12" s="131">
        <v>2</v>
      </c>
      <c r="AC12" s="131">
        <v>0</v>
      </c>
      <c r="AD12" s="132">
        <f t="shared" si="8"/>
        <v>2</v>
      </c>
      <c r="AE12" s="131">
        <v>0</v>
      </c>
      <c r="AF12" s="131">
        <v>0</v>
      </c>
      <c r="AG12" s="131">
        <v>0</v>
      </c>
      <c r="AH12" s="131">
        <v>1</v>
      </c>
      <c r="AI12" s="131">
        <v>1</v>
      </c>
      <c r="AJ12" s="132">
        <f t="shared" si="9"/>
        <v>2</v>
      </c>
      <c r="AK12" s="198">
        <f t="shared" si="10"/>
        <v>1.7857142857142856E-2</v>
      </c>
      <c r="AL12" s="196"/>
    </row>
    <row r="13" spans="1:38">
      <c r="A13" s="130" t="s">
        <v>148</v>
      </c>
      <c r="B13" s="131">
        <v>13</v>
      </c>
      <c r="C13" s="131">
        <v>32</v>
      </c>
      <c r="D13" s="132">
        <f t="shared" si="0"/>
        <v>45</v>
      </c>
      <c r="E13" s="131">
        <v>5</v>
      </c>
      <c r="F13" s="131">
        <v>12</v>
      </c>
      <c r="G13" s="131">
        <v>5</v>
      </c>
      <c r="H13" s="131">
        <v>12</v>
      </c>
      <c r="I13" s="131">
        <v>3</v>
      </c>
      <c r="J13" s="131">
        <v>8</v>
      </c>
      <c r="K13" s="132">
        <f t="shared" si="1"/>
        <v>13</v>
      </c>
      <c r="L13" s="132">
        <f t="shared" si="2"/>
        <v>32</v>
      </c>
      <c r="M13" s="132">
        <f t="shared" si="3"/>
        <v>45</v>
      </c>
      <c r="N13" s="133">
        <v>6</v>
      </c>
      <c r="O13" s="133">
        <v>14</v>
      </c>
      <c r="P13" s="133">
        <f t="shared" si="4"/>
        <v>20</v>
      </c>
      <c r="Q13" s="197">
        <f t="shared" si="5"/>
        <v>0.44444444444444442</v>
      </c>
      <c r="R13" s="131">
        <v>0</v>
      </c>
      <c r="S13" s="131">
        <v>0</v>
      </c>
      <c r="T13" s="132">
        <f t="shared" si="6"/>
        <v>0</v>
      </c>
      <c r="U13" s="131">
        <v>0</v>
      </c>
      <c r="V13" s="131">
        <v>0</v>
      </c>
      <c r="W13" s="131">
        <v>0</v>
      </c>
      <c r="X13" s="134">
        <f t="shared" si="7"/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2">
        <f t="shared" si="8"/>
        <v>0</v>
      </c>
      <c r="AE13" s="131">
        <v>0</v>
      </c>
      <c r="AF13" s="131">
        <v>0</v>
      </c>
      <c r="AG13" s="131">
        <v>0</v>
      </c>
      <c r="AH13" s="131">
        <v>0</v>
      </c>
      <c r="AI13" s="131">
        <v>0</v>
      </c>
      <c r="AJ13" s="132">
        <f t="shared" si="9"/>
        <v>0</v>
      </c>
      <c r="AK13" s="198">
        <f t="shared" si="10"/>
        <v>0</v>
      </c>
      <c r="AL13" s="196"/>
    </row>
    <row r="14" spans="1:38">
      <c r="A14" s="130" t="s">
        <v>149</v>
      </c>
      <c r="B14" s="131">
        <v>12</v>
      </c>
      <c r="C14" s="131">
        <v>26</v>
      </c>
      <c r="D14" s="132">
        <f t="shared" si="0"/>
        <v>38</v>
      </c>
      <c r="E14" s="131">
        <v>1</v>
      </c>
      <c r="F14" s="131">
        <v>7</v>
      </c>
      <c r="G14" s="131">
        <v>7</v>
      </c>
      <c r="H14" s="131">
        <v>8</v>
      </c>
      <c r="I14" s="131">
        <v>4</v>
      </c>
      <c r="J14" s="131">
        <v>11</v>
      </c>
      <c r="K14" s="132">
        <f t="shared" si="1"/>
        <v>12</v>
      </c>
      <c r="L14" s="132">
        <f t="shared" si="2"/>
        <v>26</v>
      </c>
      <c r="M14" s="132">
        <f t="shared" si="3"/>
        <v>38</v>
      </c>
      <c r="N14" s="133">
        <v>12</v>
      </c>
      <c r="O14" s="133">
        <v>26</v>
      </c>
      <c r="P14" s="133">
        <f t="shared" si="4"/>
        <v>38</v>
      </c>
      <c r="Q14" s="197">
        <f t="shared" si="5"/>
        <v>1</v>
      </c>
      <c r="R14" s="131">
        <v>0</v>
      </c>
      <c r="S14" s="131">
        <v>1</v>
      </c>
      <c r="T14" s="132">
        <f t="shared" si="6"/>
        <v>1</v>
      </c>
      <c r="U14" s="131">
        <v>1</v>
      </c>
      <c r="V14" s="131">
        <v>0</v>
      </c>
      <c r="W14" s="131">
        <v>0</v>
      </c>
      <c r="X14" s="134">
        <f t="shared" si="7"/>
        <v>1</v>
      </c>
      <c r="Y14" s="131">
        <v>0</v>
      </c>
      <c r="Z14" s="131">
        <v>0</v>
      </c>
      <c r="AA14" s="131">
        <v>1</v>
      </c>
      <c r="AB14" s="131">
        <v>0</v>
      </c>
      <c r="AC14" s="131">
        <v>0</v>
      </c>
      <c r="AD14" s="132">
        <f t="shared" si="8"/>
        <v>1</v>
      </c>
      <c r="AE14" s="131">
        <v>0</v>
      </c>
      <c r="AF14" s="131">
        <v>0</v>
      </c>
      <c r="AG14" s="131">
        <v>0</v>
      </c>
      <c r="AH14" s="131">
        <v>1</v>
      </c>
      <c r="AI14" s="131">
        <v>0</v>
      </c>
      <c r="AJ14" s="132">
        <f t="shared" si="9"/>
        <v>1</v>
      </c>
      <c r="AK14" s="198">
        <f t="shared" si="10"/>
        <v>2.6315789473684209E-2</v>
      </c>
      <c r="AL14" s="196"/>
    </row>
    <row r="15" spans="1:38">
      <c r="A15" s="130" t="s">
        <v>150</v>
      </c>
      <c r="B15" s="131">
        <v>1</v>
      </c>
      <c r="C15" s="131">
        <v>1</v>
      </c>
      <c r="D15" s="132">
        <f t="shared" si="0"/>
        <v>2</v>
      </c>
      <c r="E15" s="131">
        <v>0</v>
      </c>
      <c r="F15" s="131">
        <v>0</v>
      </c>
      <c r="G15" s="131">
        <v>0</v>
      </c>
      <c r="H15" s="131">
        <v>0</v>
      </c>
      <c r="I15" s="131">
        <v>1</v>
      </c>
      <c r="J15" s="131">
        <v>1</v>
      </c>
      <c r="K15" s="132">
        <f t="shared" si="1"/>
        <v>1</v>
      </c>
      <c r="L15" s="132">
        <f t="shared" si="2"/>
        <v>1</v>
      </c>
      <c r="M15" s="132">
        <f t="shared" si="3"/>
        <v>2</v>
      </c>
      <c r="N15" s="133">
        <v>0</v>
      </c>
      <c r="O15" s="133">
        <v>0</v>
      </c>
      <c r="P15" s="133">
        <f t="shared" si="4"/>
        <v>0</v>
      </c>
      <c r="Q15" s="197">
        <f t="shared" si="5"/>
        <v>0</v>
      </c>
      <c r="R15" s="131">
        <v>0</v>
      </c>
      <c r="S15" s="131">
        <v>0</v>
      </c>
      <c r="T15" s="132">
        <f t="shared" si="6"/>
        <v>0</v>
      </c>
      <c r="U15" s="131">
        <v>0</v>
      </c>
      <c r="V15" s="131">
        <v>0</v>
      </c>
      <c r="W15" s="131">
        <v>0</v>
      </c>
      <c r="X15" s="134">
        <f t="shared" si="7"/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0</v>
      </c>
      <c r="AD15" s="132">
        <f t="shared" si="8"/>
        <v>0</v>
      </c>
      <c r="AE15" s="131">
        <v>0</v>
      </c>
      <c r="AF15" s="131">
        <v>0</v>
      </c>
      <c r="AG15" s="131">
        <v>0</v>
      </c>
      <c r="AH15" s="131">
        <v>0</v>
      </c>
      <c r="AI15" s="131">
        <v>0</v>
      </c>
      <c r="AJ15" s="132">
        <f t="shared" si="9"/>
        <v>0</v>
      </c>
      <c r="AK15" s="198">
        <f t="shared" si="10"/>
        <v>0</v>
      </c>
      <c r="AL15" s="196"/>
    </row>
    <row r="16" spans="1:38">
      <c r="A16" s="130" t="s">
        <v>151</v>
      </c>
      <c r="B16" s="131">
        <v>18</v>
      </c>
      <c r="C16" s="131">
        <v>90</v>
      </c>
      <c r="D16" s="132">
        <f t="shared" si="0"/>
        <v>108</v>
      </c>
      <c r="E16" s="131">
        <v>2</v>
      </c>
      <c r="F16" s="131">
        <v>20</v>
      </c>
      <c r="G16" s="131">
        <v>12</v>
      </c>
      <c r="H16" s="131">
        <v>60</v>
      </c>
      <c r="I16" s="131">
        <v>4</v>
      </c>
      <c r="J16" s="131">
        <v>10</v>
      </c>
      <c r="K16" s="132">
        <f t="shared" si="1"/>
        <v>18</v>
      </c>
      <c r="L16" s="132">
        <f t="shared" si="2"/>
        <v>90</v>
      </c>
      <c r="M16" s="132">
        <f t="shared" si="3"/>
        <v>108</v>
      </c>
      <c r="N16" s="133">
        <v>9</v>
      </c>
      <c r="O16" s="133">
        <v>34</v>
      </c>
      <c r="P16" s="133">
        <f t="shared" si="4"/>
        <v>43</v>
      </c>
      <c r="Q16" s="197">
        <f t="shared" si="5"/>
        <v>0.39814814814814814</v>
      </c>
      <c r="R16" s="135">
        <v>2</v>
      </c>
      <c r="S16" s="136">
        <v>1</v>
      </c>
      <c r="T16" s="132">
        <f t="shared" si="6"/>
        <v>3</v>
      </c>
      <c r="U16" s="135">
        <v>0</v>
      </c>
      <c r="V16" s="135">
        <v>3</v>
      </c>
      <c r="W16" s="135">
        <v>0</v>
      </c>
      <c r="X16" s="134">
        <f t="shared" si="7"/>
        <v>3</v>
      </c>
      <c r="Y16" s="135">
        <v>0</v>
      </c>
      <c r="Z16" s="135">
        <v>0</v>
      </c>
      <c r="AA16" s="135">
        <v>0</v>
      </c>
      <c r="AB16" s="135">
        <v>3</v>
      </c>
      <c r="AC16" s="135">
        <v>0</v>
      </c>
      <c r="AD16" s="132">
        <f t="shared" si="8"/>
        <v>3</v>
      </c>
      <c r="AE16" s="135">
        <v>0</v>
      </c>
      <c r="AF16" s="135">
        <v>0</v>
      </c>
      <c r="AG16" s="135">
        <v>1</v>
      </c>
      <c r="AH16" s="135">
        <v>2</v>
      </c>
      <c r="AI16" s="135">
        <v>0</v>
      </c>
      <c r="AJ16" s="132">
        <f t="shared" si="9"/>
        <v>3</v>
      </c>
      <c r="AK16" s="198">
        <f t="shared" si="10"/>
        <v>2.7777777777777776E-2</v>
      </c>
      <c r="AL16" s="196"/>
    </row>
    <row r="17" spans="1:38">
      <c r="A17" s="130" t="s">
        <v>152</v>
      </c>
      <c r="B17" s="137">
        <v>4</v>
      </c>
      <c r="C17" s="137">
        <v>2</v>
      </c>
      <c r="D17" s="132">
        <f t="shared" si="0"/>
        <v>6</v>
      </c>
      <c r="E17" s="131">
        <v>1</v>
      </c>
      <c r="F17" s="131">
        <v>1</v>
      </c>
      <c r="G17" s="131">
        <v>3</v>
      </c>
      <c r="H17" s="131">
        <v>1</v>
      </c>
      <c r="I17" s="131">
        <v>0</v>
      </c>
      <c r="J17" s="131">
        <v>0</v>
      </c>
      <c r="K17" s="132">
        <f t="shared" si="1"/>
        <v>4</v>
      </c>
      <c r="L17" s="132">
        <f t="shared" si="2"/>
        <v>2</v>
      </c>
      <c r="M17" s="132">
        <f t="shared" si="3"/>
        <v>6</v>
      </c>
      <c r="N17" s="133">
        <v>0</v>
      </c>
      <c r="O17" s="133">
        <v>0</v>
      </c>
      <c r="P17" s="133">
        <f t="shared" si="4"/>
        <v>0</v>
      </c>
      <c r="Q17" s="197">
        <f t="shared" si="5"/>
        <v>0</v>
      </c>
      <c r="R17" s="138">
        <v>0</v>
      </c>
      <c r="S17" s="138">
        <v>0</v>
      </c>
      <c r="T17" s="132">
        <f t="shared" si="6"/>
        <v>0</v>
      </c>
      <c r="U17" s="138">
        <v>0</v>
      </c>
      <c r="V17" s="138">
        <v>0</v>
      </c>
      <c r="W17" s="138">
        <v>0</v>
      </c>
      <c r="X17" s="134">
        <f t="shared" si="7"/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2">
        <f t="shared" si="8"/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2">
        <f t="shared" si="9"/>
        <v>0</v>
      </c>
      <c r="AK17" s="198">
        <f t="shared" si="10"/>
        <v>0</v>
      </c>
      <c r="AL17" s="196"/>
    </row>
    <row r="18" spans="1:38">
      <c r="A18" s="139" t="s">
        <v>153</v>
      </c>
      <c r="B18" s="140">
        <v>1</v>
      </c>
      <c r="C18" s="140">
        <v>35</v>
      </c>
      <c r="D18" s="132">
        <f t="shared" si="0"/>
        <v>36</v>
      </c>
      <c r="E18" s="131">
        <v>0</v>
      </c>
      <c r="F18" s="131">
        <v>6</v>
      </c>
      <c r="G18" s="131">
        <v>1</v>
      </c>
      <c r="H18" s="131">
        <v>27</v>
      </c>
      <c r="I18" s="131">
        <v>0</v>
      </c>
      <c r="J18" s="131">
        <v>2</v>
      </c>
      <c r="K18" s="132">
        <f t="shared" si="1"/>
        <v>1</v>
      </c>
      <c r="L18" s="132">
        <f t="shared" si="2"/>
        <v>35</v>
      </c>
      <c r="M18" s="132">
        <f t="shared" si="3"/>
        <v>36</v>
      </c>
      <c r="N18" s="133">
        <v>1</v>
      </c>
      <c r="O18" s="133">
        <v>31</v>
      </c>
      <c r="P18" s="133">
        <f t="shared" si="4"/>
        <v>32</v>
      </c>
      <c r="Q18" s="197">
        <f t="shared" si="5"/>
        <v>0.88888888888888884</v>
      </c>
      <c r="R18" s="141">
        <v>0</v>
      </c>
      <c r="S18" s="141">
        <v>3</v>
      </c>
      <c r="T18" s="132">
        <f t="shared" si="6"/>
        <v>3</v>
      </c>
      <c r="U18" s="135">
        <v>3</v>
      </c>
      <c r="V18" s="135">
        <v>0</v>
      </c>
      <c r="W18" s="135">
        <v>0</v>
      </c>
      <c r="X18" s="134">
        <f t="shared" si="7"/>
        <v>3</v>
      </c>
      <c r="Y18" s="135">
        <v>0</v>
      </c>
      <c r="Z18" s="135">
        <v>0</v>
      </c>
      <c r="AA18" s="135">
        <v>1</v>
      </c>
      <c r="AB18" s="135">
        <v>0</v>
      </c>
      <c r="AC18" s="135">
        <v>2</v>
      </c>
      <c r="AD18" s="132">
        <f t="shared" si="8"/>
        <v>3</v>
      </c>
      <c r="AE18" s="135">
        <v>0</v>
      </c>
      <c r="AF18" s="135">
        <v>0</v>
      </c>
      <c r="AG18" s="135">
        <v>0</v>
      </c>
      <c r="AH18" s="135">
        <v>3</v>
      </c>
      <c r="AI18" s="135">
        <v>0</v>
      </c>
      <c r="AJ18" s="132">
        <f t="shared" si="9"/>
        <v>3</v>
      </c>
      <c r="AK18" s="198">
        <f t="shared" si="10"/>
        <v>8.3333333333333329E-2</v>
      </c>
      <c r="AL18" s="196"/>
    </row>
    <row r="19" spans="1:38">
      <c r="A19" s="130" t="s">
        <v>154</v>
      </c>
      <c r="B19" s="137">
        <v>0</v>
      </c>
      <c r="C19" s="137">
        <v>3</v>
      </c>
      <c r="D19" s="132">
        <f t="shared" si="0"/>
        <v>3</v>
      </c>
      <c r="E19" s="131">
        <v>0</v>
      </c>
      <c r="F19" s="131">
        <v>3</v>
      </c>
      <c r="G19" s="131">
        <v>0</v>
      </c>
      <c r="H19" s="131">
        <v>0</v>
      </c>
      <c r="I19" s="131">
        <v>0</v>
      </c>
      <c r="J19" s="131">
        <v>0</v>
      </c>
      <c r="K19" s="132">
        <f t="shared" si="1"/>
        <v>0</v>
      </c>
      <c r="L19" s="132">
        <f t="shared" si="2"/>
        <v>3</v>
      </c>
      <c r="M19" s="132">
        <f t="shared" si="3"/>
        <v>3</v>
      </c>
      <c r="N19" s="133">
        <v>0</v>
      </c>
      <c r="O19" s="133">
        <v>1</v>
      </c>
      <c r="P19" s="133">
        <f t="shared" si="4"/>
        <v>1</v>
      </c>
      <c r="Q19" s="197">
        <f t="shared" si="5"/>
        <v>0.33333333333333331</v>
      </c>
      <c r="R19" s="142">
        <v>0</v>
      </c>
      <c r="S19" s="142">
        <v>0</v>
      </c>
      <c r="T19" s="132">
        <f t="shared" si="6"/>
        <v>0</v>
      </c>
      <c r="U19" s="142">
        <v>0</v>
      </c>
      <c r="V19" s="142">
        <v>0</v>
      </c>
      <c r="W19" s="142">
        <v>0</v>
      </c>
      <c r="X19" s="134">
        <f t="shared" si="7"/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32">
        <f t="shared" si="8"/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32">
        <f t="shared" si="9"/>
        <v>0</v>
      </c>
      <c r="AK19" s="198">
        <f t="shared" si="10"/>
        <v>0</v>
      </c>
      <c r="AL19" s="196"/>
    </row>
    <row r="20" spans="1:38">
      <c r="A20" s="130" t="s">
        <v>155</v>
      </c>
      <c r="B20" s="137">
        <v>3</v>
      </c>
      <c r="C20" s="137">
        <v>7</v>
      </c>
      <c r="D20" s="132">
        <f t="shared" si="0"/>
        <v>10</v>
      </c>
      <c r="E20" s="131">
        <v>0</v>
      </c>
      <c r="F20" s="131">
        <v>0</v>
      </c>
      <c r="G20" s="131">
        <v>1</v>
      </c>
      <c r="H20" s="131">
        <v>4</v>
      </c>
      <c r="I20" s="131">
        <v>2</v>
      </c>
      <c r="J20" s="131">
        <v>3</v>
      </c>
      <c r="K20" s="132">
        <f t="shared" si="1"/>
        <v>3</v>
      </c>
      <c r="L20" s="132">
        <f t="shared" si="2"/>
        <v>7</v>
      </c>
      <c r="M20" s="132">
        <f t="shared" si="3"/>
        <v>10</v>
      </c>
      <c r="N20" s="133">
        <v>1</v>
      </c>
      <c r="O20" s="133">
        <v>7</v>
      </c>
      <c r="P20" s="133">
        <f t="shared" si="4"/>
        <v>8</v>
      </c>
      <c r="Q20" s="197">
        <f t="shared" si="5"/>
        <v>0.8</v>
      </c>
      <c r="R20" s="142">
        <v>6</v>
      </c>
      <c r="S20" s="142">
        <v>4</v>
      </c>
      <c r="T20" s="132">
        <f t="shared" si="6"/>
        <v>10</v>
      </c>
      <c r="U20" s="142">
        <v>0</v>
      </c>
      <c r="V20" s="142">
        <v>5</v>
      </c>
      <c r="W20" s="142">
        <v>5</v>
      </c>
      <c r="X20" s="134">
        <f t="shared" si="7"/>
        <v>10</v>
      </c>
      <c r="Y20" s="142">
        <v>0</v>
      </c>
      <c r="Z20" s="142">
        <v>0</v>
      </c>
      <c r="AA20" s="142">
        <v>7</v>
      </c>
      <c r="AB20" s="142">
        <v>1</v>
      </c>
      <c r="AC20" s="142">
        <v>2</v>
      </c>
      <c r="AD20" s="132">
        <f t="shared" si="8"/>
        <v>10</v>
      </c>
      <c r="AE20" s="142">
        <v>3</v>
      </c>
      <c r="AF20" s="142">
        <v>1</v>
      </c>
      <c r="AG20" s="142">
        <v>6</v>
      </c>
      <c r="AH20" s="142">
        <v>0</v>
      </c>
      <c r="AI20" s="142">
        <v>0</v>
      </c>
      <c r="AJ20" s="132">
        <f t="shared" si="9"/>
        <v>10</v>
      </c>
      <c r="AK20" s="198">
        <f t="shared" si="10"/>
        <v>1</v>
      </c>
      <c r="AL20" s="196"/>
    </row>
    <row r="21" spans="1:38">
      <c r="A21" s="130" t="s">
        <v>156</v>
      </c>
      <c r="B21" s="137">
        <v>0</v>
      </c>
      <c r="C21" s="137">
        <v>6</v>
      </c>
      <c r="D21" s="132">
        <f t="shared" si="0"/>
        <v>6</v>
      </c>
      <c r="E21" s="131">
        <v>0</v>
      </c>
      <c r="F21" s="131">
        <v>1</v>
      </c>
      <c r="G21" s="131">
        <v>0</v>
      </c>
      <c r="H21" s="131">
        <v>4</v>
      </c>
      <c r="I21" s="131">
        <v>0</v>
      </c>
      <c r="J21" s="131">
        <v>1</v>
      </c>
      <c r="K21" s="132">
        <f t="shared" si="1"/>
        <v>0</v>
      </c>
      <c r="L21" s="132">
        <f t="shared" si="2"/>
        <v>6</v>
      </c>
      <c r="M21" s="132">
        <f t="shared" si="3"/>
        <v>6</v>
      </c>
      <c r="N21" s="133">
        <v>0</v>
      </c>
      <c r="O21" s="133">
        <v>6</v>
      </c>
      <c r="P21" s="133">
        <f t="shared" si="4"/>
        <v>6</v>
      </c>
      <c r="Q21" s="197">
        <f t="shared" si="5"/>
        <v>1</v>
      </c>
      <c r="R21" s="138">
        <v>0</v>
      </c>
      <c r="S21" s="138">
        <v>0</v>
      </c>
      <c r="T21" s="132">
        <f t="shared" si="6"/>
        <v>0</v>
      </c>
      <c r="U21" s="138">
        <v>0</v>
      </c>
      <c r="V21" s="138">
        <v>0</v>
      </c>
      <c r="W21" s="138">
        <v>0</v>
      </c>
      <c r="X21" s="134">
        <f t="shared" si="7"/>
        <v>0</v>
      </c>
      <c r="Y21" s="138">
        <v>0</v>
      </c>
      <c r="Z21" s="138">
        <v>0</v>
      </c>
      <c r="AA21" s="138">
        <v>0</v>
      </c>
      <c r="AB21" s="138">
        <v>0</v>
      </c>
      <c r="AC21" s="138">
        <v>0</v>
      </c>
      <c r="AD21" s="132">
        <f t="shared" si="8"/>
        <v>0</v>
      </c>
      <c r="AE21" s="138">
        <v>0</v>
      </c>
      <c r="AF21" s="138">
        <v>0</v>
      </c>
      <c r="AG21" s="138">
        <v>0</v>
      </c>
      <c r="AH21" s="138">
        <v>0</v>
      </c>
      <c r="AI21" s="138">
        <v>0</v>
      </c>
      <c r="AJ21" s="132">
        <f t="shared" si="9"/>
        <v>0</v>
      </c>
      <c r="AK21" s="198">
        <f t="shared" si="10"/>
        <v>0</v>
      </c>
      <c r="AL21" s="196"/>
    </row>
    <row r="22" spans="1:38">
      <c r="A22" s="130" t="s">
        <v>157</v>
      </c>
      <c r="B22" s="143">
        <v>10</v>
      </c>
      <c r="C22" s="143">
        <v>32</v>
      </c>
      <c r="D22" s="132">
        <f t="shared" si="0"/>
        <v>42</v>
      </c>
      <c r="E22" s="131">
        <v>1</v>
      </c>
      <c r="F22" s="131">
        <v>1</v>
      </c>
      <c r="G22" s="131">
        <v>1</v>
      </c>
      <c r="H22" s="131">
        <v>18</v>
      </c>
      <c r="I22" s="131">
        <v>8</v>
      </c>
      <c r="J22" s="131">
        <v>13</v>
      </c>
      <c r="K22" s="132">
        <f t="shared" si="1"/>
        <v>10</v>
      </c>
      <c r="L22" s="132">
        <f t="shared" si="2"/>
        <v>32</v>
      </c>
      <c r="M22" s="132">
        <f t="shared" si="3"/>
        <v>42</v>
      </c>
      <c r="N22" s="133">
        <v>5</v>
      </c>
      <c r="O22" s="133">
        <v>21</v>
      </c>
      <c r="P22" s="133">
        <f t="shared" si="4"/>
        <v>26</v>
      </c>
      <c r="Q22" s="197">
        <f t="shared" si="5"/>
        <v>0.61904761904761907</v>
      </c>
      <c r="R22" s="144">
        <v>4</v>
      </c>
      <c r="S22" s="144">
        <v>12</v>
      </c>
      <c r="T22" s="132">
        <f t="shared" si="6"/>
        <v>16</v>
      </c>
      <c r="U22" s="144">
        <v>2</v>
      </c>
      <c r="V22" s="144">
        <v>5</v>
      </c>
      <c r="W22" s="144">
        <v>9</v>
      </c>
      <c r="X22" s="134">
        <f t="shared" si="7"/>
        <v>16</v>
      </c>
      <c r="Y22" s="144">
        <v>0</v>
      </c>
      <c r="Z22" s="144">
        <v>0</v>
      </c>
      <c r="AA22" s="144">
        <v>1</v>
      </c>
      <c r="AB22" s="144">
        <v>9</v>
      </c>
      <c r="AC22" s="144">
        <v>6</v>
      </c>
      <c r="AD22" s="132">
        <f t="shared" si="8"/>
        <v>16</v>
      </c>
      <c r="AE22" s="144">
        <v>0</v>
      </c>
      <c r="AF22" s="144">
        <v>3</v>
      </c>
      <c r="AG22" s="144">
        <v>3</v>
      </c>
      <c r="AH22" s="144">
        <v>9</v>
      </c>
      <c r="AI22" s="144">
        <v>1</v>
      </c>
      <c r="AJ22" s="132">
        <f t="shared" si="9"/>
        <v>16</v>
      </c>
      <c r="AK22" s="198">
        <f t="shared" si="10"/>
        <v>0.38095238095238093</v>
      </c>
      <c r="AL22" s="196"/>
    </row>
    <row r="23" spans="1:38">
      <c r="A23" s="130" t="s">
        <v>158</v>
      </c>
      <c r="B23" s="141">
        <v>2</v>
      </c>
      <c r="C23" s="141">
        <v>7</v>
      </c>
      <c r="D23" s="132">
        <f t="shared" si="0"/>
        <v>9</v>
      </c>
      <c r="E23" s="131">
        <v>0</v>
      </c>
      <c r="F23" s="131">
        <v>1</v>
      </c>
      <c r="G23" s="131">
        <v>2</v>
      </c>
      <c r="H23" s="131">
        <v>3</v>
      </c>
      <c r="I23" s="131">
        <v>0</v>
      </c>
      <c r="J23" s="131">
        <v>3</v>
      </c>
      <c r="K23" s="132">
        <f t="shared" si="1"/>
        <v>2</v>
      </c>
      <c r="L23" s="132">
        <f t="shared" si="2"/>
        <v>7</v>
      </c>
      <c r="M23" s="132">
        <f t="shared" si="3"/>
        <v>9</v>
      </c>
      <c r="N23" s="133">
        <v>0</v>
      </c>
      <c r="O23" s="133">
        <v>1</v>
      </c>
      <c r="P23" s="133">
        <f t="shared" si="4"/>
        <v>1</v>
      </c>
      <c r="Q23" s="197">
        <f t="shared" si="5"/>
        <v>0.1111111111111111</v>
      </c>
      <c r="R23" s="142">
        <v>0</v>
      </c>
      <c r="S23" s="142">
        <v>0</v>
      </c>
      <c r="T23" s="132">
        <f t="shared" si="6"/>
        <v>0</v>
      </c>
      <c r="U23" s="142">
        <v>0</v>
      </c>
      <c r="V23" s="142">
        <v>0</v>
      </c>
      <c r="W23" s="142">
        <v>0</v>
      </c>
      <c r="X23" s="134">
        <f t="shared" si="7"/>
        <v>0</v>
      </c>
      <c r="Y23" s="142">
        <v>0</v>
      </c>
      <c r="Z23" s="142">
        <v>0</v>
      </c>
      <c r="AA23" s="142">
        <v>0</v>
      </c>
      <c r="AB23" s="142">
        <v>0</v>
      </c>
      <c r="AC23" s="142">
        <v>0</v>
      </c>
      <c r="AD23" s="132">
        <f t="shared" si="8"/>
        <v>0</v>
      </c>
      <c r="AE23" s="142">
        <v>0</v>
      </c>
      <c r="AF23" s="142">
        <v>0</v>
      </c>
      <c r="AG23" s="142">
        <v>0</v>
      </c>
      <c r="AH23" s="142">
        <v>0</v>
      </c>
      <c r="AI23" s="142">
        <v>0</v>
      </c>
      <c r="AJ23" s="132">
        <f t="shared" si="9"/>
        <v>0</v>
      </c>
      <c r="AK23" s="198">
        <f t="shared" si="10"/>
        <v>0</v>
      </c>
      <c r="AL23" s="196"/>
    </row>
    <row r="24" spans="1:38">
      <c r="A24" s="130" t="s">
        <v>159</v>
      </c>
      <c r="B24" s="131">
        <v>3</v>
      </c>
      <c r="C24" s="131">
        <v>28</v>
      </c>
      <c r="D24" s="132">
        <f t="shared" si="0"/>
        <v>31</v>
      </c>
      <c r="E24" s="131">
        <v>0</v>
      </c>
      <c r="F24" s="131">
        <v>5</v>
      </c>
      <c r="G24" s="131">
        <v>3</v>
      </c>
      <c r="H24" s="131">
        <v>18</v>
      </c>
      <c r="I24" s="131">
        <v>0</v>
      </c>
      <c r="J24" s="131">
        <v>5</v>
      </c>
      <c r="K24" s="132">
        <f t="shared" si="1"/>
        <v>3</v>
      </c>
      <c r="L24" s="132">
        <f t="shared" si="2"/>
        <v>28</v>
      </c>
      <c r="M24" s="132">
        <f t="shared" si="3"/>
        <v>31</v>
      </c>
      <c r="N24" s="133">
        <v>3</v>
      </c>
      <c r="O24" s="133">
        <v>25</v>
      </c>
      <c r="P24" s="133">
        <f t="shared" si="4"/>
        <v>28</v>
      </c>
      <c r="Q24" s="197">
        <f t="shared" si="5"/>
        <v>0.90322580645161288</v>
      </c>
      <c r="R24" s="135">
        <v>0</v>
      </c>
      <c r="S24" s="135">
        <v>0</v>
      </c>
      <c r="T24" s="132">
        <f t="shared" si="6"/>
        <v>0</v>
      </c>
      <c r="U24" s="135">
        <v>0</v>
      </c>
      <c r="V24" s="135">
        <v>0</v>
      </c>
      <c r="W24" s="135">
        <v>0</v>
      </c>
      <c r="X24" s="134">
        <f t="shared" si="7"/>
        <v>0</v>
      </c>
      <c r="Y24" s="135">
        <v>0</v>
      </c>
      <c r="Z24" s="135">
        <v>0</v>
      </c>
      <c r="AA24" s="135">
        <v>0</v>
      </c>
      <c r="AB24" s="135">
        <v>0</v>
      </c>
      <c r="AC24" s="135">
        <v>0</v>
      </c>
      <c r="AD24" s="132">
        <f t="shared" si="8"/>
        <v>0</v>
      </c>
      <c r="AE24" s="135">
        <v>0</v>
      </c>
      <c r="AF24" s="135">
        <v>0</v>
      </c>
      <c r="AG24" s="135">
        <v>0</v>
      </c>
      <c r="AH24" s="135">
        <v>0</v>
      </c>
      <c r="AI24" s="135">
        <v>0</v>
      </c>
      <c r="AJ24" s="132">
        <f t="shared" si="9"/>
        <v>0</v>
      </c>
      <c r="AK24" s="198">
        <f t="shared" si="10"/>
        <v>0</v>
      </c>
      <c r="AL24" s="196"/>
    </row>
    <row r="25" spans="1:38">
      <c r="A25" s="130" t="s">
        <v>160</v>
      </c>
      <c r="B25" s="133">
        <v>7</v>
      </c>
      <c r="C25" s="133">
        <v>44</v>
      </c>
      <c r="D25" s="132">
        <f t="shared" si="0"/>
        <v>51</v>
      </c>
      <c r="E25" s="131">
        <v>0</v>
      </c>
      <c r="F25" s="131">
        <v>5</v>
      </c>
      <c r="G25" s="131">
        <v>4</v>
      </c>
      <c r="H25" s="131">
        <v>20</v>
      </c>
      <c r="I25" s="131">
        <v>3</v>
      </c>
      <c r="J25" s="131">
        <v>19</v>
      </c>
      <c r="K25" s="132">
        <f t="shared" si="1"/>
        <v>7</v>
      </c>
      <c r="L25" s="132">
        <f t="shared" si="2"/>
        <v>44</v>
      </c>
      <c r="M25" s="132">
        <f t="shared" si="3"/>
        <v>51</v>
      </c>
      <c r="N25" s="133">
        <v>7</v>
      </c>
      <c r="O25" s="133">
        <v>44</v>
      </c>
      <c r="P25" s="133">
        <f t="shared" si="4"/>
        <v>51</v>
      </c>
      <c r="Q25" s="197">
        <f t="shared" si="5"/>
        <v>1</v>
      </c>
      <c r="R25" s="138">
        <v>2</v>
      </c>
      <c r="S25" s="138">
        <v>2</v>
      </c>
      <c r="T25" s="132">
        <f t="shared" si="6"/>
        <v>4</v>
      </c>
      <c r="U25" s="138">
        <v>0</v>
      </c>
      <c r="V25" s="138">
        <v>1</v>
      </c>
      <c r="W25" s="138">
        <v>3</v>
      </c>
      <c r="X25" s="134">
        <f t="shared" si="7"/>
        <v>4</v>
      </c>
      <c r="Y25" s="138">
        <v>0</v>
      </c>
      <c r="Z25" s="138">
        <v>0</v>
      </c>
      <c r="AA25" s="138">
        <v>0</v>
      </c>
      <c r="AB25" s="138">
        <v>4</v>
      </c>
      <c r="AC25" s="138">
        <v>0</v>
      </c>
      <c r="AD25" s="132">
        <f t="shared" si="8"/>
        <v>4</v>
      </c>
      <c r="AE25" s="138">
        <v>1</v>
      </c>
      <c r="AF25" s="138">
        <v>1</v>
      </c>
      <c r="AG25" s="138">
        <v>1</v>
      </c>
      <c r="AH25" s="138">
        <v>1</v>
      </c>
      <c r="AI25" s="138">
        <v>0</v>
      </c>
      <c r="AJ25" s="132">
        <f t="shared" si="9"/>
        <v>4</v>
      </c>
      <c r="AK25" s="198">
        <f t="shared" si="10"/>
        <v>7.8431372549019607E-2</v>
      </c>
      <c r="AL25" s="196"/>
    </row>
    <row r="26" spans="1:38">
      <c r="A26" s="130" t="s">
        <v>161</v>
      </c>
      <c r="B26" s="131">
        <v>8</v>
      </c>
      <c r="C26" s="131">
        <v>48</v>
      </c>
      <c r="D26" s="132">
        <f t="shared" si="0"/>
        <v>56</v>
      </c>
      <c r="E26" s="131">
        <v>0</v>
      </c>
      <c r="F26" s="131">
        <v>5</v>
      </c>
      <c r="G26" s="131">
        <v>3</v>
      </c>
      <c r="H26" s="131">
        <v>25</v>
      </c>
      <c r="I26" s="131">
        <v>5</v>
      </c>
      <c r="J26" s="131">
        <v>18</v>
      </c>
      <c r="K26" s="132">
        <f t="shared" si="1"/>
        <v>8</v>
      </c>
      <c r="L26" s="132">
        <f t="shared" si="2"/>
        <v>48</v>
      </c>
      <c r="M26" s="132">
        <f t="shared" si="3"/>
        <v>56</v>
      </c>
      <c r="N26" s="133">
        <v>0</v>
      </c>
      <c r="O26" s="133">
        <v>2</v>
      </c>
      <c r="P26" s="133">
        <f t="shared" si="4"/>
        <v>2</v>
      </c>
      <c r="Q26" s="197">
        <f t="shared" si="5"/>
        <v>3.5714285714285712E-2</v>
      </c>
      <c r="R26" s="142">
        <v>0</v>
      </c>
      <c r="S26" s="142">
        <v>1</v>
      </c>
      <c r="T26" s="132">
        <f t="shared" si="6"/>
        <v>1</v>
      </c>
      <c r="U26" s="142">
        <v>0</v>
      </c>
      <c r="V26" s="142">
        <v>1</v>
      </c>
      <c r="W26" s="142">
        <v>0</v>
      </c>
      <c r="X26" s="134">
        <f t="shared" si="7"/>
        <v>1</v>
      </c>
      <c r="Y26" s="142">
        <v>0</v>
      </c>
      <c r="Z26" s="142">
        <v>1</v>
      </c>
      <c r="AA26" s="142">
        <v>0</v>
      </c>
      <c r="AB26" s="142">
        <v>0</v>
      </c>
      <c r="AC26" s="142">
        <v>0</v>
      </c>
      <c r="AD26" s="132">
        <f t="shared" si="8"/>
        <v>1</v>
      </c>
      <c r="AE26" s="142">
        <v>0</v>
      </c>
      <c r="AF26" s="142">
        <v>0</v>
      </c>
      <c r="AG26" s="142">
        <v>1</v>
      </c>
      <c r="AH26" s="142">
        <v>0</v>
      </c>
      <c r="AI26" s="142">
        <v>0</v>
      </c>
      <c r="AJ26" s="132">
        <f t="shared" si="9"/>
        <v>1</v>
      </c>
      <c r="AK26" s="198">
        <f t="shared" si="10"/>
        <v>1.7857142857142856E-2</v>
      </c>
      <c r="AL26" s="196"/>
    </row>
    <row r="27" spans="1:38">
      <c r="A27" s="130" t="s">
        <v>162</v>
      </c>
      <c r="B27" s="131">
        <v>11</v>
      </c>
      <c r="C27" s="131">
        <v>36</v>
      </c>
      <c r="D27" s="132">
        <f t="shared" si="0"/>
        <v>47</v>
      </c>
      <c r="E27" s="131">
        <v>3</v>
      </c>
      <c r="F27" s="131">
        <v>7</v>
      </c>
      <c r="G27" s="131">
        <v>4</v>
      </c>
      <c r="H27" s="131">
        <v>17</v>
      </c>
      <c r="I27" s="131">
        <v>4</v>
      </c>
      <c r="J27" s="131">
        <v>12</v>
      </c>
      <c r="K27" s="132">
        <f t="shared" si="1"/>
        <v>11</v>
      </c>
      <c r="L27" s="132">
        <f t="shared" si="2"/>
        <v>36</v>
      </c>
      <c r="M27" s="132">
        <f t="shared" si="3"/>
        <v>47</v>
      </c>
      <c r="N27" s="133">
        <v>11</v>
      </c>
      <c r="O27" s="133">
        <v>36</v>
      </c>
      <c r="P27" s="133">
        <f t="shared" si="4"/>
        <v>47</v>
      </c>
      <c r="Q27" s="197">
        <f t="shared" si="5"/>
        <v>1</v>
      </c>
      <c r="R27" s="142">
        <v>3</v>
      </c>
      <c r="S27" s="142">
        <v>12</v>
      </c>
      <c r="T27" s="132">
        <f t="shared" si="6"/>
        <v>15</v>
      </c>
      <c r="U27" s="142">
        <v>0</v>
      </c>
      <c r="V27" s="142">
        <v>15</v>
      </c>
      <c r="W27" s="142">
        <v>0</v>
      </c>
      <c r="X27" s="134">
        <f t="shared" si="7"/>
        <v>15</v>
      </c>
      <c r="Y27" s="142">
        <v>0</v>
      </c>
      <c r="Z27" s="142">
        <v>8</v>
      </c>
      <c r="AA27" s="142">
        <v>2</v>
      </c>
      <c r="AB27" s="142">
        <v>5</v>
      </c>
      <c r="AC27" s="142">
        <v>0</v>
      </c>
      <c r="AD27" s="132">
        <f t="shared" si="8"/>
        <v>15</v>
      </c>
      <c r="AE27" s="142">
        <v>0</v>
      </c>
      <c r="AF27" s="142">
        <v>0</v>
      </c>
      <c r="AG27" s="142">
        <v>13</v>
      </c>
      <c r="AH27" s="142">
        <v>2</v>
      </c>
      <c r="AI27" s="142">
        <v>0</v>
      </c>
      <c r="AJ27" s="132">
        <f t="shared" si="9"/>
        <v>15</v>
      </c>
      <c r="AK27" s="198">
        <f t="shared" si="10"/>
        <v>0.31914893617021278</v>
      </c>
      <c r="AL27" s="196"/>
    </row>
    <row r="28" spans="1:38">
      <c r="A28" s="130" t="s">
        <v>163</v>
      </c>
      <c r="B28" s="144">
        <v>0</v>
      </c>
      <c r="C28" s="144">
        <v>25</v>
      </c>
      <c r="D28" s="132">
        <f t="shared" si="0"/>
        <v>25</v>
      </c>
      <c r="E28" s="131">
        <v>0</v>
      </c>
      <c r="F28" s="131">
        <v>16</v>
      </c>
      <c r="G28" s="131">
        <v>0</v>
      </c>
      <c r="H28" s="131">
        <v>8</v>
      </c>
      <c r="I28" s="131">
        <v>0</v>
      </c>
      <c r="J28" s="131">
        <v>1</v>
      </c>
      <c r="K28" s="132">
        <f t="shared" si="1"/>
        <v>0</v>
      </c>
      <c r="L28" s="132">
        <f t="shared" si="2"/>
        <v>25</v>
      </c>
      <c r="M28" s="132">
        <f t="shared" si="3"/>
        <v>25</v>
      </c>
      <c r="N28" s="133">
        <v>0</v>
      </c>
      <c r="O28" s="133">
        <v>25</v>
      </c>
      <c r="P28" s="133">
        <f t="shared" si="4"/>
        <v>25</v>
      </c>
      <c r="Q28" s="197">
        <f t="shared" si="5"/>
        <v>1</v>
      </c>
      <c r="R28" s="144">
        <v>0</v>
      </c>
      <c r="S28" s="144">
        <v>1</v>
      </c>
      <c r="T28" s="132">
        <f t="shared" si="6"/>
        <v>1</v>
      </c>
      <c r="U28" s="144">
        <v>1</v>
      </c>
      <c r="V28" s="144">
        <v>0</v>
      </c>
      <c r="W28" s="144">
        <v>0</v>
      </c>
      <c r="X28" s="134">
        <f t="shared" si="7"/>
        <v>1</v>
      </c>
      <c r="Y28" s="142">
        <v>0</v>
      </c>
      <c r="Z28" s="142">
        <v>0</v>
      </c>
      <c r="AA28" s="142">
        <v>1</v>
      </c>
      <c r="AB28" s="142">
        <v>0</v>
      </c>
      <c r="AC28" s="142">
        <v>0</v>
      </c>
      <c r="AD28" s="132">
        <f t="shared" si="8"/>
        <v>1</v>
      </c>
      <c r="AE28" s="142">
        <v>0</v>
      </c>
      <c r="AF28" s="142">
        <v>0</v>
      </c>
      <c r="AG28" s="142">
        <v>1</v>
      </c>
      <c r="AH28" s="142">
        <v>0</v>
      </c>
      <c r="AI28" s="142">
        <v>0</v>
      </c>
      <c r="AJ28" s="132">
        <f t="shared" si="9"/>
        <v>1</v>
      </c>
      <c r="AK28" s="198">
        <f t="shared" si="10"/>
        <v>0.04</v>
      </c>
      <c r="AL28" s="196"/>
    </row>
    <row r="29" spans="1:38">
      <c r="A29" s="130" t="s">
        <v>164</v>
      </c>
      <c r="B29" s="144">
        <v>8</v>
      </c>
      <c r="C29" s="144">
        <v>18</v>
      </c>
      <c r="D29" s="132">
        <f t="shared" si="0"/>
        <v>26</v>
      </c>
      <c r="E29" s="131">
        <v>0</v>
      </c>
      <c r="F29" s="131">
        <v>2</v>
      </c>
      <c r="G29" s="131">
        <v>4</v>
      </c>
      <c r="H29" s="131">
        <v>8</v>
      </c>
      <c r="I29" s="131">
        <v>4</v>
      </c>
      <c r="J29" s="131">
        <v>8</v>
      </c>
      <c r="K29" s="132">
        <f t="shared" si="1"/>
        <v>8</v>
      </c>
      <c r="L29" s="132">
        <f t="shared" si="2"/>
        <v>18</v>
      </c>
      <c r="M29" s="132">
        <f t="shared" si="3"/>
        <v>26</v>
      </c>
      <c r="N29" s="133">
        <v>2</v>
      </c>
      <c r="O29" s="133">
        <v>10</v>
      </c>
      <c r="P29" s="133">
        <f t="shared" si="4"/>
        <v>12</v>
      </c>
      <c r="Q29" s="197">
        <f t="shared" si="5"/>
        <v>0.46153846153846156</v>
      </c>
      <c r="R29" s="144">
        <v>0</v>
      </c>
      <c r="S29" s="144">
        <v>0</v>
      </c>
      <c r="T29" s="132">
        <f t="shared" si="6"/>
        <v>0</v>
      </c>
      <c r="U29" s="144">
        <v>0</v>
      </c>
      <c r="V29" s="144">
        <v>0</v>
      </c>
      <c r="W29" s="144">
        <v>0</v>
      </c>
      <c r="X29" s="134">
        <f t="shared" si="7"/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32">
        <f t="shared" si="8"/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32">
        <f t="shared" si="9"/>
        <v>0</v>
      </c>
      <c r="AK29" s="198">
        <f t="shared" si="10"/>
        <v>0</v>
      </c>
      <c r="AL29" s="196"/>
    </row>
    <row r="30" spans="1:38">
      <c r="A30" s="130" t="s">
        <v>165</v>
      </c>
      <c r="B30" s="144">
        <v>0</v>
      </c>
      <c r="C30" s="144">
        <v>3</v>
      </c>
      <c r="D30" s="132">
        <f t="shared" si="0"/>
        <v>3</v>
      </c>
      <c r="E30" s="131">
        <v>0</v>
      </c>
      <c r="F30" s="131">
        <v>2</v>
      </c>
      <c r="G30" s="131">
        <v>0</v>
      </c>
      <c r="H30" s="131">
        <v>1</v>
      </c>
      <c r="I30" s="131">
        <v>0</v>
      </c>
      <c r="J30" s="131">
        <v>0</v>
      </c>
      <c r="K30" s="132">
        <f t="shared" si="1"/>
        <v>0</v>
      </c>
      <c r="L30" s="132">
        <f t="shared" si="2"/>
        <v>3</v>
      </c>
      <c r="M30" s="132">
        <f t="shared" si="3"/>
        <v>3</v>
      </c>
      <c r="N30" s="133">
        <v>0</v>
      </c>
      <c r="O30" s="133">
        <v>1</v>
      </c>
      <c r="P30" s="133">
        <f t="shared" si="4"/>
        <v>1</v>
      </c>
      <c r="Q30" s="197">
        <f t="shared" si="5"/>
        <v>0.33333333333333331</v>
      </c>
      <c r="R30" s="144">
        <v>0</v>
      </c>
      <c r="S30" s="144">
        <v>0</v>
      </c>
      <c r="T30" s="132">
        <f t="shared" si="6"/>
        <v>0</v>
      </c>
      <c r="U30" s="144">
        <v>0</v>
      </c>
      <c r="V30" s="144">
        <v>0</v>
      </c>
      <c r="W30" s="144">
        <v>0</v>
      </c>
      <c r="X30" s="134">
        <f t="shared" si="7"/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32">
        <f t="shared" si="8"/>
        <v>0</v>
      </c>
      <c r="AE30" s="144">
        <v>0</v>
      </c>
      <c r="AF30" s="144">
        <v>0</v>
      </c>
      <c r="AG30" s="144">
        <v>0</v>
      </c>
      <c r="AH30" s="144">
        <v>0</v>
      </c>
      <c r="AI30" s="144">
        <v>0</v>
      </c>
      <c r="AJ30" s="132">
        <f t="shared" si="9"/>
        <v>0</v>
      </c>
      <c r="AK30" s="198">
        <f t="shared" si="10"/>
        <v>0</v>
      </c>
      <c r="AL30" s="196"/>
    </row>
    <row r="31" spans="1:38">
      <c r="A31" s="130" t="s">
        <v>166</v>
      </c>
      <c r="B31" s="144">
        <v>2</v>
      </c>
      <c r="C31" s="144">
        <v>41</v>
      </c>
      <c r="D31" s="132">
        <f t="shared" si="0"/>
        <v>43</v>
      </c>
      <c r="E31" s="131">
        <v>1</v>
      </c>
      <c r="F31" s="131">
        <v>9</v>
      </c>
      <c r="G31" s="131">
        <v>1</v>
      </c>
      <c r="H31" s="131">
        <v>25</v>
      </c>
      <c r="I31" s="131">
        <v>0</v>
      </c>
      <c r="J31" s="131">
        <v>7</v>
      </c>
      <c r="K31" s="132">
        <f t="shared" si="1"/>
        <v>2</v>
      </c>
      <c r="L31" s="132">
        <f t="shared" si="2"/>
        <v>41</v>
      </c>
      <c r="M31" s="132">
        <f t="shared" si="3"/>
        <v>43</v>
      </c>
      <c r="N31" s="133">
        <v>2</v>
      </c>
      <c r="O31" s="133">
        <v>41</v>
      </c>
      <c r="P31" s="133">
        <f t="shared" si="4"/>
        <v>43</v>
      </c>
      <c r="Q31" s="197">
        <f t="shared" si="5"/>
        <v>1</v>
      </c>
      <c r="R31" s="144">
        <v>0</v>
      </c>
      <c r="S31" s="144">
        <v>0</v>
      </c>
      <c r="T31" s="132">
        <f t="shared" si="6"/>
        <v>0</v>
      </c>
      <c r="U31" s="144">
        <v>0</v>
      </c>
      <c r="V31" s="144">
        <v>0</v>
      </c>
      <c r="W31" s="144">
        <v>0</v>
      </c>
      <c r="X31" s="134">
        <f t="shared" si="7"/>
        <v>0</v>
      </c>
      <c r="Y31" s="142">
        <v>0</v>
      </c>
      <c r="Z31" s="142">
        <v>0</v>
      </c>
      <c r="AA31" s="142">
        <v>0</v>
      </c>
      <c r="AB31" s="142">
        <v>0</v>
      </c>
      <c r="AC31" s="142">
        <v>0</v>
      </c>
      <c r="AD31" s="132">
        <f t="shared" si="8"/>
        <v>0</v>
      </c>
      <c r="AE31" s="142">
        <v>0</v>
      </c>
      <c r="AF31" s="142">
        <v>0</v>
      </c>
      <c r="AG31" s="142">
        <v>0</v>
      </c>
      <c r="AH31" s="142">
        <v>0</v>
      </c>
      <c r="AI31" s="142">
        <v>0</v>
      </c>
      <c r="AJ31" s="132">
        <f t="shared" si="9"/>
        <v>0</v>
      </c>
      <c r="AK31" s="198">
        <f t="shared" si="10"/>
        <v>0</v>
      </c>
      <c r="AL31" s="196"/>
    </row>
    <row r="32" spans="1:38">
      <c r="A32" s="130" t="s">
        <v>167</v>
      </c>
      <c r="B32" s="144">
        <v>11</v>
      </c>
      <c r="C32" s="144">
        <v>89</v>
      </c>
      <c r="D32" s="132">
        <f t="shared" si="0"/>
        <v>100</v>
      </c>
      <c r="E32" s="131">
        <v>6</v>
      </c>
      <c r="F32" s="131">
        <v>68</v>
      </c>
      <c r="G32" s="131">
        <v>3</v>
      </c>
      <c r="H32" s="131">
        <v>17</v>
      </c>
      <c r="I32" s="131">
        <v>2</v>
      </c>
      <c r="J32" s="131">
        <v>4</v>
      </c>
      <c r="K32" s="132">
        <f t="shared" si="1"/>
        <v>11</v>
      </c>
      <c r="L32" s="132">
        <f t="shared" si="2"/>
        <v>89</v>
      </c>
      <c r="M32" s="132">
        <f t="shared" si="3"/>
        <v>100</v>
      </c>
      <c r="N32" s="133">
        <v>5</v>
      </c>
      <c r="O32" s="133">
        <v>64</v>
      </c>
      <c r="P32" s="133">
        <f t="shared" si="4"/>
        <v>69</v>
      </c>
      <c r="Q32" s="197">
        <f t="shared" si="5"/>
        <v>0.69</v>
      </c>
      <c r="R32" s="144">
        <v>1</v>
      </c>
      <c r="S32" s="144">
        <v>5</v>
      </c>
      <c r="T32" s="132">
        <f t="shared" si="6"/>
        <v>6</v>
      </c>
      <c r="U32" s="144">
        <v>2</v>
      </c>
      <c r="V32" s="144">
        <v>4</v>
      </c>
      <c r="W32" s="144">
        <v>0</v>
      </c>
      <c r="X32" s="134">
        <f t="shared" si="7"/>
        <v>6</v>
      </c>
      <c r="Y32" s="142">
        <v>0</v>
      </c>
      <c r="Z32" s="142">
        <v>0</v>
      </c>
      <c r="AA32" s="142">
        <v>2</v>
      </c>
      <c r="AB32" s="142">
        <v>4</v>
      </c>
      <c r="AC32" s="142">
        <v>0</v>
      </c>
      <c r="AD32" s="132">
        <f t="shared" si="8"/>
        <v>6</v>
      </c>
      <c r="AE32" s="142">
        <v>0</v>
      </c>
      <c r="AF32" s="142">
        <v>0</v>
      </c>
      <c r="AG32" s="142">
        <v>2</v>
      </c>
      <c r="AH32" s="142">
        <v>4</v>
      </c>
      <c r="AI32" s="142">
        <v>0</v>
      </c>
      <c r="AJ32" s="132">
        <f t="shared" si="9"/>
        <v>6</v>
      </c>
      <c r="AK32" s="198">
        <f t="shared" si="10"/>
        <v>0.06</v>
      </c>
      <c r="AL32" s="196"/>
    </row>
    <row r="33" spans="1:38">
      <c r="A33" s="130" t="s">
        <v>168</v>
      </c>
      <c r="B33" s="144">
        <v>5</v>
      </c>
      <c r="C33" s="144">
        <v>30</v>
      </c>
      <c r="D33" s="132">
        <f t="shared" si="0"/>
        <v>35</v>
      </c>
      <c r="E33" s="131">
        <v>0</v>
      </c>
      <c r="F33" s="131">
        <v>0</v>
      </c>
      <c r="G33" s="131">
        <v>0</v>
      </c>
      <c r="H33" s="131">
        <v>20</v>
      </c>
      <c r="I33" s="131">
        <v>5</v>
      </c>
      <c r="J33" s="131">
        <v>10</v>
      </c>
      <c r="K33" s="132">
        <f t="shared" si="1"/>
        <v>5</v>
      </c>
      <c r="L33" s="132">
        <f t="shared" si="2"/>
        <v>30</v>
      </c>
      <c r="M33" s="132">
        <f t="shared" si="3"/>
        <v>35</v>
      </c>
      <c r="N33" s="133">
        <v>10</v>
      </c>
      <c r="O33" s="133">
        <v>20</v>
      </c>
      <c r="P33" s="133">
        <f t="shared" si="4"/>
        <v>30</v>
      </c>
      <c r="Q33" s="197">
        <f t="shared" si="5"/>
        <v>0.8571428571428571</v>
      </c>
      <c r="R33" s="144">
        <v>3</v>
      </c>
      <c r="S33" s="144">
        <v>10</v>
      </c>
      <c r="T33" s="132">
        <f t="shared" si="6"/>
        <v>13</v>
      </c>
      <c r="U33" s="144">
        <v>6</v>
      </c>
      <c r="V33" s="144">
        <v>4</v>
      </c>
      <c r="W33" s="144">
        <v>3</v>
      </c>
      <c r="X33" s="134">
        <f t="shared" si="7"/>
        <v>13</v>
      </c>
      <c r="Y33" s="144">
        <v>3</v>
      </c>
      <c r="Z33" s="144">
        <v>4</v>
      </c>
      <c r="AA33" s="144">
        <v>3</v>
      </c>
      <c r="AB33" s="144">
        <v>3</v>
      </c>
      <c r="AC33" s="144">
        <v>0</v>
      </c>
      <c r="AD33" s="132">
        <f t="shared" si="8"/>
        <v>13</v>
      </c>
      <c r="AE33" s="144">
        <v>2</v>
      </c>
      <c r="AF33" s="144">
        <v>5</v>
      </c>
      <c r="AG33" s="144">
        <v>6</v>
      </c>
      <c r="AH33" s="144">
        <v>0</v>
      </c>
      <c r="AI33" s="144">
        <v>0</v>
      </c>
      <c r="AJ33" s="132">
        <f t="shared" si="9"/>
        <v>13</v>
      </c>
      <c r="AK33" s="198">
        <f t="shared" si="10"/>
        <v>0.37142857142857144</v>
      </c>
      <c r="AL33" s="196"/>
    </row>
    <row r="34" spans="1:38">
      <c r="A34" s="220" t="s">
        <v>242</v>
      </c>
      <c r="B34" s="220">
        <f>SUM(B7:B33)</f>
        <v>180</v>
      </c>
      <c r="C34" s="220">
        <f t="shared" ref="C34:P34" si="11">SUM(C7:C33)</f>
        <v>856</v>
      </c>
      <c r="D34" s="220">
        <f t="shared" si="11"/>
        <v>1036</v>
      </c>
      <c r="E34" s="220">
        <f t="shared" si="11"/>
        <v>32</v>
      </c>
      <c r="F34" s="220">
        <f t="shared" si="11"/>
        <v>290</v>
      </c>
      <c r="G34" s="220">
        <f t="shared" si="11"/>
        <v>81</v>
      </c>
      <c r="H34" s="220">
        <f t="shared" si="11"/>
        <v>375</v>
      </c>
      <c r="I34" s="220">
        <f t="shared" si="11"/>
        <v>67</v>
      </c>
      <c r="J34" s="220">
        <f t="shared" si="11"/>
        <v>191</v>
      </c>
      <c r="K34" s="220">
        <f t="shared" si="11"/>
        <v>180</v>
      </c>
      <c r="L34" s="220">
        <f t="shared" si="11"/>
        <v>856</v>
      </c>
      <c r="M34" s="220">
        <f t="shared" si="11"/>
        <v>1036</v>
      </c>
      <c r="N34" s="220">
        <f t="shared" si="11"/>
        <v>113</v>
      </c>
      <c r="O34" s="220">
        <f t="shared" si="11"/>
        <v>627</v>
      </c>
      <c r="P34" s="220">
        <f t="shared" si="11"/>
        <v>740</v>
      </c>
      <c r="Q34" s="229">
        <f t="shared" si="5"/>
        <v>0.7142857142857143</v>
      </c>
      <c r="R34" s="220">
        <f>SUM(R7:R33)</f>
        <v>23</v>
      </c>
      <c r="S34" s="220">
        <f t="shared" ref="S34:AJ34" si="12">SUM(S7:S33)</f>
        <v>60</v>
      </c>
      <c r="T34" s="220">
        <f t="shared" si="12"/>
        <v>83</v>
      </c>
      <c r="U34" s="220">
        <f t="shared" si="12"/>
        <v>17</v>
      </c>
      <c r="V34" s="220">
        <f t="shared" si="12"/>
        <v>40</v>
      </c>
      <c r="W34" s="220">
        <f t="shared" si="12"/>
        <v>26</v>
      </c>
      <c r="X34" s="220">
        <f t="shared" si="12"/>
        <v>83</v>
      </c>
      <c r="Y34" s="220">
        <f t="shared" si="12"/>
        <v>3</v>
      </c>
      <c r="Z34" s="220">
        <f t="shared" si="12"/>
        <v>13</v>
      </c>
      <c r="AA34" s="220">
        <f t="shared" si="12"/>
        <v>25</v>
      </c>
      <c r="AB34" s="220">
        <f t="shared" si="12"/>
        <v>31</v>
      </c>
      <c r="AC34" s="220">
        <f t="shared" si="12"/>
        <v>11</v>
      </c>
      <c r="AD34" s="220">
        <f t="shared" si="12"/>
        <v>83</v>
      </c>
      <c r="AE34" s="220">
        <f t="shared" si="12"/>
        <v>7</v>
      </c>
      <c r="AF34" s="220">
        <f t="shared" si="12"/>
        <v>15</v>
      </c>
      <c r="AG34" s="220">
        <f t="shared" si="12"/>
        <v>35</v>
      </c>
      <c r="AH34" s="220">
        <f t="shared" si="12"/>
        <v>24</v>
      </c>
      <c r="AI34" s="220">
        <f t="shared" si="12"/>
        <v>2</v>
      </c>
      <c r="AJ34" s="220">
        <f t="shared" si="12"/>
        <v>83</v>
      </c>
      <c r="AK34" s="230">
        <f t="shared" si="10"/>
        <v>8.0115830115830122E-2</v>
      </c>
      <c r="AL34" s="196"/>
    </row>
  </sheetData>
  <mergeCells count="50">
    <mergeCell ref="AH5:AH6"/>
    <mergeCell ref="AI5:AI6"/>
    <mergeCell ref="AJ5:AJ6"/>
    <mergeCell ref="AB5:AB6"/>
    <mergeCell ref="AC5:AC6"/>
    <mergeCell ref="AD5:AD6"/>
    <mergeCell ref="AF5:AF6"/>
    <mergeCell ref="AG5:AG6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M3:M6"/>
    <mergeCell ref="J5:J6"/>
    <mergeCell ref="S5:S6"/>
    <mergeCell ref="R3:T4"/>
    <mergeCell ref="U3:X4"/>
    <mergeCell ref="E3:F4"/>
    <mergeCell ref="G3:H4"/>
    <mergeCell ref="I3:J4"/>
    <mergeCell ref="K3:K6"/>
    <mergeCell ref="L3:L6"/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"/>
  <sheetViews>
    <sheetView zoomScale="55" zoomScaleNormal="55" workbookViewId="0">
      <selection activeCell="K15" sqref="K15"/>
    </sheetView>
  </sheetViews>
  <sheetFormatPr defaultColWidth="8.88671875" defaultRowHeight="19.8"/>
  <cols>
    <col min="1" max="16" width="8.88671875" style="1"/>
    <col min="17" max="17" width="15.6640625" style="1" bestFit="1" customWidth="1"/>
    <col min="18" max="16384" width="8.88671875" style="1"/>
  </cols>
  <sheetData>
    <row r="1" spans="1:41" ht="76.95" customHeight="1" thickBot="1">
      <c r="A1" s="1012" t="s">
        <v>243</v>
      </c>
      <c r="B1" s="1013"/>
      <c r="C1" s="1013"/>
      <c r="D1" s="1013"/>
      <c r="E1" s="1013"/>
      <c r="F1" s="1013"/>
      <c r="G1" s="1013"/>
      <c r="H1" s="1013"/>
      <c r="I1" s="1013"/>
      <c r="J1" s="1013"/>
      <c r="K1" s="1013"/>
      <c r="L1" s="1013"/>
      <c r="M1" s="1013"/>
      <c r="N1" s="1013"/>
      <c r="O1" s="1013"/>
      <c r="P1" s="1013"/>
      <c r="Q1" s="1013"/>
      <c r="R1" s="1013"/>
      <c r="S1" s="1013"/>
      <c r="T1" s="1013"/>
      <c r="U1" s="1013"/>
      <c r="V1" s="1013"/>
      <c r="W1" s="1013"/>
      <c r="X1" s="1013"/>
      <c r="Y1" s="1013"/>
      <c r="Z1" s="1013"/>
      <c r="AA1" s="1013"/>
      <c r="AB1" s="1013"/>
      <c r="AC1" s="1013"/>
      <c r="AD1" s="1013"/>
      <c r="AE1" s="1013"/>
      <c r="AF1" s="1013"/>
      <c r="AG1" s="1013"/>
      <c r="AH1" s="1013"/>
      <c r="AI1" s="1013"/>
      <c r="AJ1" s="1013"/>
      <c r="AK1" s="1013"/>
    </row>
    <row r="2" spans="1:41" ht="42" customHeight="1" thickBot="1">
      <c r="A2" s="1014" t="s">
        <v>244</v>
      </c>
      <c r="B2" s="1017" t="s">
        <v>245</v>
      </c>
      <c r="C2" s="1018"/>
      <c r="D2" s="1019"/>
      <c r="E2" s="1020" t="s">
        <v>0</v>
      </c>
      <c r="F2" s="1021"/>
      <c r="G2" s="1021"/>
      <c r="H2" s="1021"/>
      <c r="I2" s="1021"/>
      <c r="J2" s="1022"/>
      <c r="K2" s="1023" t="s">
        <v>246</v>
      </c>
      <c r="L2" s="1024"/>
      <c r="M2" s="1025"/>
      <c r="N2" s="1026" t="s">
        <v>1</v>
      </c>
      <c r="O2" s="1026"/>
      <c r="P2" s="1026"/>
      <c r="Q2" s="1027"/>
      <c r="R2" s="1030" t="s">
        <v>247</v>
      </c>
      <c r="S2" s="1031"/>
      <c r="T2" s="1032"/>
      <c r="U2" s="1033"/>
      <c r="V2" s="1033"/>
      <c r="W2" s="1033"/>
      <c r="X2" s="1033"/>
      <c r="Y2" s="1032"/>
      <c r="Z2" s="1032"/>
      <c r="AA2" s="1032"/>
      <c r="AB2" s="1032"/>
      <c r="AC2" s="1032"/>
      <c r="AD2" s="1032"/>
      <c r="AE2" s="1032"/>
      <c r="AF2" s="1032"/>
      <c r="AG2" s="1032"/>
      <c r="AH2" s="1032"/>
      <c r="AI2" s="1032"/>
      <c r="AJ2" s="1032"/>
      <c r="AK2" s="1034"/>
    </row>
    <row r="3" spans="1:41" ht="21" thickTop="1" thickBot="1">
      <c r="A3" s="1015"/>
      <c r="B3" s="1035" t="s">
        <v>3</v>
      </c>
      <c r="C3" s="1038" t="s">
        <v>4</v>
      </c>
      <c r="D3" s="1041" t="s">
        <v>5</v>
      </c>
      <c r="E3" s="1050" t="s">
        <v>248</v>
      </c>
      <c r="F3" s="1051"/>
      <c r="G3" s="1054" t="s">
        <v>249</v>
      </c>
      <c r="H3" s="1054"/>
      <c r="I3" s="1055" t="s">
        <v>250</v>
      </c>
      <c r="J3" s="1056"/>
      <c r="K3" s="1023" t="s">
        <v>3</v>
      </c>
      <c r="L3" s="1060" t="s">
        <v>4</v>
      </c>
      <c r="M3" s="1061" t="s">
        <v>5</v>
      </c>
      <c r="N3" s="1028"/>
      <c r="O3" s="1028"/>
      <c r="P3" s="1028"/>
      <c r="Q3" s="1028"/>
      <c r="R3" s="1065" t="s">
        <v>251</v>
      </c>
      <c r="S3" s="1066"/>
      <c r="T3" s="1067"/>
      <c r="U3" s="1071" t="s">
        <v>252</v>
      </c>
      <c r="V3" s="1072"/>
      <c r="W3" s="1072"/>
      <c r="X3" s="1073"/>
      <c r="Y3" s="1065" t="s">
        <v>253</v>
      </c>
      <c r="Z3" s="1074"/>
      <c r="AA3" s="1074"/>
      <c r="AB3" s="1074"/>
      <c r="AC3" s="1074"/>
      <c r="AD3" s="1075"/>
      <c r="AE3" s="1077" t="s">
        <v>254</v>
      </c>
      <c r="AF3" s="1074"/>
      <c r="AG3" s="1074"/>
      <c r="AH3" s="1074"/>
      <c r="AI3" s="1074"/>
      <c r="AJ3" s="1067"/>
      <c r="AK3" s="1044" t="s">
        <v>255</v>
      </c>
    </row>
    <row r="4" spans="1:41" ht="20.399999999999999" thickBot="1">
      <c r="A4" s="1015"/>
      <c r="B4" s="1036"/>
      <c r="C4" s="1039"/>
      <c r="D4" s="1042"/>
      <c r="E4" s="1052"/>
      <c r="F4" s="1053"/>
      <c r="G4" s="1054"/>
      <c r="H4" s="1054"/>
      <c r="I4" s="1057"/>
      <c r="J4" s="1058"/>
      <c r="K4" s="1059"/>
      <c r="L4" s="1024"/>
      <c r="M4" s="1025"/>
      <c r="N4" s="1029"/>
      <c r="O4" s="1029"/>
      <c r="P4" s="1029"/>
      <c r="Q4" s="1028"/>
      <c r="R4" s="1068"/>
      <c r="S4" s="1069"/>
      <c r="T4" s="1070"/>
      <c r="U4" s="1068"/>
      <c r="V4" s="1069"/>
      <c r="W4" s="1069"/>
      <c r="X4" s="1070"/>
      <c r="Y4" s="1068"/>
      <c r="Z4" s="1069"/>
      <c r="AA4" s="1069"/>
      <c r="AB4" s="1069"/>
      <c r="AC4" s="1069"/>
      <c r="AD4" s="1076"/>
      <c r="AE4" s="1078"/>
      <c r="AF4" s="1079"/>
      <c r="AG4" s="1079"/>
      <c r="AH4" s="1079"/>
      <c r="AI4" s="1079"/>
      <c r="AJ4" s="1080"/>
      <c r="AK4" s="1045"/>
    </row>
    <row r="5" spans="1:41" ht="21" thickTop="1" thickBot="1">
      <c r="A5" s="1015"/>
      <c r="B5" s="1036"/>
      <c r="C5" s="1039"/>
      <c r="D5" s="1042"/>
      <c r="E5" s="1048" t="s">
        <v>3</v>
      </c>
      <c r="F5" s="1049" t="s">
        <v>4</v>
      </c>
      <c r="G5" s="1049" t="s">
        <v>3</v>
      </c>
      <c r="H5" s="1049" t="s">
        <v>4</v>
      </c>
      <c r="I5" s="1049" t="s">
        <v>3</v>
      </c>
      <c r="J5" s="1062" t="s">
        <v>4</v>
      </c>
      <c r="K5" s="1059"/>
      <c r="L5" s="1024"/>
      <c r="M5" s="1025"/>
      <c r="N5" s="1081" t="s">
        <v>3</v>
      </c>
      <c r="O5" s="1083" t="s">
        <v>4</v>
      </c>
      <c r="P5" s="1083" t="s">
        <v>5</v>
      </c>
      <c r="Q5" s="1085" t="s">
        <v>256</v>
      </c>
      <c r="R5" s="1044" t="s">
        <v>3</v>
      </c>
      <c r="S5" s="1063" t="s">
        <v>4</v>
      </c>
      <c r="T5" s="1090" t="s">
        <v>257</v>
      </c>
      <c r="U5" s="1044" t="s">
        <v>248</v>
      </c>
      <c r="V5" s="1093" t="s">
        <v>20</v>
      </c>
      <c r="W5" s="1093" t="s">
        <v>258</v>
      </c>
      <c r="X5" s="1090" t="s">
        <v>257</v>
      </c>
      <c r="Y5" s="1044" t="s">
        <v>259</v>
      </c>
      <c r="Z5" s="1093" t="s">
        <v>260</v>
      </c>
      <c r="AA5" s="1093" t="s">
        <v>261</v>
      </c>
      <c r="AB5" s="1093" t="s">
        <v>262</v>
      </c>
      <c r="AC5" s="1093" t="s">
        <v>263</v>
      </c>
      <c r="AD5" s="1090" t="s">
        <v>5</v>
      </c>
      <c r="AE5" s="1088" t="s">
        <v>27</v>
      </c>
      <c r="AF5" s="1097" t="s">
        <v>264</v>
      </c>
      <c r="AG5" s="1097" t="s">
        <v>265</v>
      </c>
      <c r="AH5" s="1097" t="s">
        <v>266</v>
      </c>
      <c r="AI5" s="1099" t="s">
        <v>31</v>
      </c>
      <c r="AJ5" s="1101" t="s">
        <v>257</v>
      </c>
      <c r="AK5" s="1046"/>
    </row>
    <row r="6" spans="1:41" ht="62.4" customHeight="1" thickBot="1">
      <c r="A6" s="1016"/>
      <c r="B6" s="1037"/>
      <c r="C6" s="1040"/>
      <c r="D6" s="1043"/>
      <c r="E6" s="1048"/>
      <c r="F6" s="1049"/>
      <c r="G6" s="1049"/>
      <c r="H6" s="1049"/>
      <c r="I6" s="1049"/>
      <c r="J6" s="1062"/>
      <c r="K6" s="1059"/>
      <c r="L6" s="1024"/>
      <c r="M6" s="1025"/>
      <c r="N6" s="1082"/>
      <c r="O6" s="1084"/>
      <c r="P6" s="1084"/>
      <c r="Q6" s="1086"/>
      <c r="R6" s="1087"/>
      <c r="S6" s="1064"/>
      <c r="T6" s="1091"/>
      <c r="U6" s="1092"/>
      <c r="V6" s="1094"/>
      <c r="W6" s="1094"/>
      <c r="X6" s="1095"/>
      <c r="Y6" s="1096"/>
      <c r="Z6" s="1094"/>
      <c r="AA6" s="1094"/>
      <c r="AB6" s="1094"/>
      <c r="AC6" s="1094"/>
      <c r="AD6" s="1103"/>
      <c r="AE6" s="1089"/>
      <c r="AF6" s="1098"/>
      <c r="AG6" s="1098"/>
      <c r="AH6" s="1098"/>
      <c r="AI6" s="1100"/>
      <c r="AJ6" s="1102"/>
      <c r="AK6" s="1047"/>
    </row>
    <row r="7" spans="1:41" ht="20.399999999999999" thickBot="1">
      <c r="A7" s="16" t="s">
        <v>267</v>
      </c>
      <c r="B7" s="17">
        <v>28</v>
      </c>
      <c r="C7" s="18">
        <v>32</v>
      </c>
      <c r="D7" s="19">
        <f>SUM(B7:C7)</f>
        <v>60</v>
      </c>
      <c r="E7" s="6">
        <v>2</v>
      </c>
      <c r="F7" s="7">
        <v>8</v>
      </c>
      <c r="G7" s="7">
        <v>10</v>
      </c>
      <c r="H7" s="7">
        <v>18</v>
      </c>
      <c r="I7" s="7">
        <v>16</v>
      </c>
      <c r="J7" s="182">
        <v>6</v>
      </c>
      <c r="K7" s="183">
        <f>I7+G7+E7</f>
        <v>28</v>
      </c>
      <c r="L7" s="184">
        <f>J7+H7+F7</f>
        <v>32</v>
      </c>
      <c r="M7" s="185">
        <f>SUM(K7:L7)</f>
        <v>60</v>
      </c>
      <c r="N7" s="32">
        <v>13</v>
      </c>
      <c r="O7" s="181">
        <v>15</v>
      </c>
      <c r="P7" s="181">
        <f>SUM(N7:O7)</f>
        <v>28</v>
      </c>
      <c r="Q7" s="219">
        <f>SUM(P7/D7)</f>
        <v>0.46666666666666667</v>
      </c>
      <c r="R7" s="44">
        <v>4</v>
      </c>
      <c r="S7" s="45">
        <v>5</v>
      </c>
      <c r="T7" s="14">
        <f>SUM(R7:S7)</f>
        <v>9</v>
      </c>
      <c r="U7" s="51">
        <v>3</v>
      </c>
      <c r="V7" s="51">
        <v>5</v>
      </c>
      <c r="W7" s="51">
        <v>1</v>
      </c>
      <c r="X7" s="186">
        <f>SUM(U7:W7)</f>
        <v>9</v>
      </c>
      <c r="Y7" s="53">
        <v>0</v>
      </c>
      <c r="Z7" s="51">
        <v>1</v>
      </c>
      <c r="AA7" s="51">
        <v>0</v>
      </c>
      <c r="AB7" s="51">
        <v>4</v>
      </c>
      <c r="AC7" s="51">
        <v>4</v>
      </c>
      <c r="AD7" s="11">
        <f>SUM(Y7:AC7)</f>
        <v>9</v>
      </c>
      <c r="AE7" s="49">
        <v>0</v>
      </c>
      <c r="AF7" s="173">
        <v>0</v>
      </c>
      <c r="AG7" s="173">
        <v>1</v>
      </c>
      <c r="AH7" s="173">
        <v>6</v>
      </c>
      <c r="AI7" s="173">
        <v>2</v>
      </c>
      <c r="AJ7" s="15">
        <f>SUM(AE7:AI7)</f>
        <v>9</v>
      </c>
      <c r="AK7" s="54">
        <f>AJ7/D7</f>
        <v>0.15</v>
      </c>
      <c r="AL7" s="196"/>
    </row>
    <row r="8" spans="1:41" ht="20.399999999999999" thickBot="1">
      <c r="A8" s="16" t="s">
        <v>268</v>
      </c>
      <c r="B8" s="17">
        <v>19</v>
      </c>
      <c r="C8" s="18">
        <v>51</v>
      </c>
      <c r="D8" s="19">
        <v>70</v>
      </c>
      <c r="E8" s="6">
        <v>1</v>
      </c>
      <c r="F8" s="7">
        <v>9</v>
      </c>
      <c r="G8" s="7">
        <v>9</v>
      </c>
      <c r="H8" s="7">
        <v>26</v>
      </c>
      <c r="I8" s="7">
        <v>9</v>
      </c>
      <c r="J8" s="182">
        <v>16</v>
      </c>
      <c r="K8" s="187">
        <f>+E8+G8+I8</f>
        <v>19</v>
      </c>
      <c r="L8" s="188">
        <f>+F8+H8+J8</f>
        <v>51</v>
      </c>
      <c r="M8" s="189">
        <v>70</v>
      </c>
      <c r="N8" s="32">
        <v>19</v>
      </c>
      <c r="O8" s="181">
        <v>49</v>
      </c>
      <c r="P8" s="181">
        <v>68</v>
      </c>
      <c r="Q8" s="219">
        <f t="shared" ref="Q8:Q20" si="0">SUM(P8/D8)</f>
        <v>0.97142857142857142</v>
      </c>
      <c r="R8" s="44">
        <v>1</v>
      </c>
      <c r="S8" s="45">
        <v>2</v>
      </c>
      <c r="T8" s="14">
        <v>3</v>
      </c>
      <c r="U8" s="51">
        <v>0</v>
      </c>
      <c r="V8" s="51">
        <v>0</v>
      </c>
      <c r="W8" s="51">
        <v>3</v>
      </c>
      <c r="X8" s="186">
        <v>3</v>
      </c>
      <c r="Y8" s="53">
        <v>0</v>
      </c>
      <c r="Z8" s="51">
        <v>0</v>
      </c>
      <c r="AA8" s="51">
        <v>0</v>
      </c>
      <c r="AB8" s="51">
        <v>3</v>
      </c>
      <c r="AC8" s="51">
        <v>0</v>
      </c>
      <c r="AD8" s="11">
        <v>3</v>
      </c>
      <c r="AE8" s="49">
        <v>0</v>
      </c>
      <c r="AF8" s="173">
        <v>0</v>
      </c>
      <c r="AG8" s="173">
        <v>1</v>
      </c>
      <c r="AH8" s="173">
        <v>2</v>
      </c>
      <c r="AI8" s="173">
        <v>0</v>
      </c>
      <c r="AJ8" s="15">
        <v>3</v>
      </c>
      <c r="AK8" s="54">
        <f t="shared" ref="AK8:AK20" si="1">AJ8/D8</f>
        <v>4.2857142857142858E-2</v>
      </c>
      <c r="AL8" s="196"/>
    </row>
    <row r="9" spans="1:41" ht="20.399999999999999" thickBot="1">
      <c r="A9" s="16" t="s">
        <v>269</v>
      </c>
      <c r="B9" s="17">
        <v>0</v>
      </c>
      <c r="C9" s="18">
        <v>13</v>
      </c>
      <c r="D9" s="19">
        <v>13</v>
      </c>
      <c r="E9" s="6">
        <v>0</v>
      </c>
      <c r="F9" s="7">
        <v>2</v>
      </c>
      <c r="G9" s="7">
        <v>0</v>
      </c>
      <c r="H9" s="7">
        <v>11</v>
      </c>
      <c r="I9" s="7">
        <v>0</v>
      </c>
      <c r="J9" s="182">
        <v>0</v>
      </c>
      <c r="K9" s="187">
        <v>0</v>
      </c>
      <c r="L9" s="188">
        <v>13</v>
      </c>
      <c r="M9" s="189">
        <v>13</v>
      </c>
      <c r="N9" s="32">
        <v>0</v>
      </c>
      <c r="O9" s="181">
        <v>13</v>
      </c>
      <c r="P9" s="181">
        <v>13</v>
      </c>
      <c r="Q9" s="219">
        <f t="shared" si="0"/>
        <v>1</v>
      </c>
      <c r="R9" s="44">
        <v>0</v>
      </c>
      <c r="S9" s="45">
        <v>7</v>
      </c>
      <c r="T9" s="14">
        <v>7</v>
      </c>
      <c r="U9" s="51">
        <v>4</v>
      </c>
      <c r="V9" s="51">
        <v>3</v>
      </c>
      <c r="W9" s="51">
        <v>0</v>
      </c>
      <c r="X9" s="186">
        <v>7</v>
      </c>
      <c r="Y9" s="53">
        <v>0</v>
      </c>
      <c r="Z9" s="51">
        <v>0</v>
      </c>
      <c r="AA9" s="51">
        <v>2</v>
      </c>
      <c r="AB9" s="51">
        <v>1</v>
      </c>
      <c r="AC9" s="51">
        <v>4</v>
      </c>
      <c r="AD9" s="11">
        <v>7</v>
      </c>
      <c r="AE9" s="49">
        <v>0</v>
      </c>
      <c r="AF9" s="173">
        <v>0</v>
      </c>
      <c r="AG9" s="173">
        <v>4</v>
      </c>
      <c r="AH9" s="173">
        <v>2</v>
      </c>
      <c r="AI9" s="173">
        <v>1</v>
      </c>
      <c r="AJ9" s="15">
        <v>7</v>
      </c>
      <c r="AK9" s="54">
        <f t="shared" si="1"/>
        <v>0.53846153846153844</v>
      </c>
      <c r="AL9" s="196"/>
    </row>
    <row r="10" spans="1:41" ht="20.399999999999999" thickBot="1">
      <c r="A10" s="16" t="s">
        <v>270</v>
      </c>
      <c r="B10" s="17">
        <v>3</v>
      </c>
      <c r="C10" s="18">
        <v>7</v>
      </c>
      <c r="D10" s="19">
        <v>10</v>
      </c>
      <c r="E10" s="7">
        <v>0</v>
      </c>
      <c r="F10" s="7">
        <v>0</v>
      </c>
      <c r="G10" s="7">
        <v>2</v>
      </c>
      <c r="H10" s="7">
        <v>6</v>
      </c>
      <c r="I10" s="7">
        <v>1</v>
      </c>
      <c r="J10" s="182">
        <v>1</v>
      </c>
      <c r="K10" s="187">
        <v>3</v>
      </c>
      <c r="L10" s="188">
        <v>7</v>
      </c>
      <c r="M10" s="189">
        <v>10</v>
      </c>
      <c r="N10" s="32">
        <v>1</v>
      </c>
      <c r="O10" s="181">
        <v>1</v>
      </c>
      <c r="P10" s="181">
        <v>2</v>
      </c>
      <c r="Q10" s="219">
        <f t="shared" si="0"/>
        <v>0.2</v>
      </c>
      <c r="R10" s="44">
        <v>1</v>
      </c>
      <c r="S10" s="45">
        <v>1</v>
      </c>
      <c r="T10" s="74">
        <v>2</v>
      </c>
      <c r="U10" s="51">
        <v>0</v>
      </c>
      <c r="V10" s="51">
        <v>2</v>
      </c>
      <c r="W10" s="51">
        <v>0</v>
      </c>
      <c r="X10" s="186">
        <v>2</v>
      </c>
      <c r="Y10" s="53">
        <v>0</v>
      </c>
      <c r="Z10" s="51">
        <v>0</v>
      </c>
      <c r="AA10" s="51">
        <v>1</v>
      </c>
      <c r="AB10" s="51">
        <v>1</v>
      </c>
      <c r="AC10" s="51">
        <v>0</v>
      </c>
      <c r="AD10" s="69">
        <v>2</v>
      </c>
      <c r="AE10" s="49">
        <v>0</v>
      </c>
      <c r="AF10" s="173">
        <v>2</v>
      </c>
      <c r="AG10" s="173">
        <v>0</v>
      </c>
      <c r="AH10" s="173">
        <v>0</v>
      </c>
      <c r="AI10" s="173">
        <v>0</v>
      </c>
      <c r="AJ10" s="201">
        <v>2</v>
      </c>
      <c r="AK10" s="54">
        <f t="shared" si="1"/>
        <v>0.2</v>
      </c>
      <c r="AL10" s="196"/>
      <c r="AM10" s="200"/>
      <c r="AN10" s="200"/>
      <c r="AO10" s="200"/>
    </row>
    <row r="11" spans="1:41">
      <c r="A11" s="16" t="s">
        <v>271</v>
      </c>
      <c r="B11" s="17">
        <v>2</v>
      </c>
      <c r="C11" s="18">
        <v>13</v>
      </c>
      <c r="D11" s="19">
        <v>15</v>
      </c>
      <c r="E11" s="6">
        <v>0</v>
      </c>
      <c r="F11" s="7">
        <v>10</v>
      </c>
      <c r="G11" s="7">
        <v>2</v>
      </c>
      <c r="H11" s="7">
        <v>3</v>
      </c>
      <c r="I11" s="7">
        <v>0</v>
      </c>
      <c r="J11" s="182">
        <v>0</v>
      </c>
      <c r="K11" s="187">
        <v>2</v>
      </c>
      <c r="L11" s="188">
        <v>13</v>
      </c>
      <c r="M11" s="189">
        <v>15</v>
      </c>
      <c r="N11" s="32">
        <v>0</v>
      </c>
      <c r="O11" s="181">
        <v>2</v>
      </c>
      <c r="P11" s="181">
        <v>2</v>
      </c>
      <c r="Q11" s="219">
        <f t="shared" si="0"/>
        <v>0.13333333333333333</v>
      </c>
      <c r="R11" s="44">
        <v>0</v>
      </c>
      <c r="S11" s="45">
        <v>0</v>
      </c>
      <c r="T11" s="74">
        <v>0</v>
      </c>
      <c r="U11" s="51">
        <v>0</v>
      </c>
      <c r="V11" s="51">
        <v>0</v>
      </c>
      <c r="W11" s="51">
        <v>0</v>
      </c>
      <c r="X11" s="186">
        <v>0</v>
      </c>
      <c r="Y11" s="53">
        <v>0</v>
      </c>
      <c r="Z11" s="51">
        <v>0</v>
      </c>
      <c r="AA11" s="51">
        <v>0</v>
      </c>
      <c r="AB11" s="51">
        <v>0</v>
      </c>
      <c r="AC11" s="51">
        <v>0</v>
      </c>
      <c r="AD11" s="69">
        <v>0</v>
      </c>
      <c r="AE11" s="49">
        <v>0</v>
      </c>
      <c r="AF11" s="173">
        <v>0</v>
      </c>
      <c r="AG11" s="173">
        <v>0</v>
      </c>
      <c r="AH11" s="173">
        <v>0</v>
      </c>
      <c r="AI11" s="173">
        <v>0</v>
      </c>
      <c r="AJ11" s="81">
        <v>0</v>
      </c>
      <c r="AK11" s="54">
        <f t="shared" si="1"/>
        <v>0</v>
      </c>
      <c r="AL11" s="196"/>
      <c r="AM11" s="199"/>
      <c r="AN11" s="199"/>
      <c r="AO11" s="199"/>
    </row>
    <row r="12" spans="1:41" ht="20.399999999999999" thickBot="1">
      <c r="A12" s="16" t="s">
        <v>272</v>
      </c>
      <c r="B12" s="17">
        <v>9</v>
      </c>
      <c r="C12" s="18">
        <v>18</v>
      </c>
      <c r="D12" s="19">
        <v>27</v>
      </c>
      <c r="E12" s="6">
        <v>8</v>
      </c>
      <c r="F12" s="7">
        <v>9</v>
      </c>
      <c r="G12" s="7">
        <v>0</v>
      </c>
      <c r="H12" s="7">
        <v>5</v>
      </c>
      <c r="I12" s="7">
        <v>1</v>
      </c>
      <c r="J12" s="182">
        <v>4</v>
      </c>
      <c r="K12" s="187">
        <v>9</v>
      </c>
      <c r="L12" s="188">
        <v>18</v>
      </c>
      <c r="M12" s="189">
        <v>27</v>
      </c>
      <c r="N12" s="32">
        <v>5</v>
      </c>
      <c r="O12" s="181">
        <v>10</v>
      </c>
      <c r="P12" s="181">
        <v>15</v>
      </c>
      <c r="Q12" s="219">
        <f t="shared" si="0"/>
        <v>0.55555555555555558</v>
      </c>
      <c r="R12" s="49">
        <v>3</v>
      </c>
      <c r="S12" s="45">
        <v>5</v>
      </c>
      <c r="T12" s="15">
        <v>8</v>
      </c>
      <c r="U12" s="51">
        <v>4</v>
      </c>
      <c r="V12" s="51">
        <v>4</v>
      </c>
      <c r="W12" s="51">
        <v>0</v>
      </c>
      <c r="X12" s="186">
        <v>8</v>
      </c>
      <c r="Y12" s="53">
        <v>0</v>
      </c>
      <c r="Z12" s="51">
        <v>1</v>
      </c>
      <c r="AA12" s="51">
        <v>4</v>
      </c>
      <c r="AB12" s="51">
        <v>1</v>
      </c>
      <c r="AC12" s="51">
        <v>2</v>
      </c>
      <c r="AD12" s="15">
        <v>8</v>
      </c>
      <c r="AE12" s="49">
        <v>0</v>
      </c>
      <c r="AF12" s="173">
        <v>0</v>
      </c>
      <c r="AG12" s="173">
        <v>5</v>
      </c>
      <c r="AH12" s="173">
        <v>3</v>
      </c>
      <c r="AI12" s="173">
        <v>0</v>
      </c>
      <c r="AJ12" s="15">
        <v>8</v>
      </c>
      <c r="AK12" s="54">
        <f t="shared" si="1"/>
        <v>0.29629629629629628</v>
      </c>
      <c r="AL12" s="196"/>
    </row>
    <row r="13" spans="1:41" ht="20.399999999999999" thickBot="1">
      <c r="A13" s="16" t="s">
        <v>273</v>
      </c>
      <c r="B13" s="17">
        <v>1</v>
      </c>
      <c r="C13" s="18">
        <v>22</v>
      </c>
      <c r="D13" s="19">
        <v>23</v>
      </c>
      <c r="E13" s="6">
        <v>0</v>
      </c>
      <c r="F13" s="7">
        <v>6</v>
      </c>
      <c r="G13" s="7">
        <v>0</v>
      </c>
      <c r="H13" s="7">
        <v>11</v>
      </c>
      <c r="I13" s="7">
        <v>1</v>
      </c>
      <c r="J13" s="182">
        <v>5</v>
      </c>
      <c r="K13" s="187">
        <v>1</v>
      </c>
      <c r="L13" s="188">
        <v>22</v>
      </c>
      <c r="M13" s="189">
        <v>23</v>
      </c>
      <c r="N13" s="32">
        <v>0</v>
      </c>
      <c r="O13" s="181">
        <v>3</v>
      </c>
      <c r="P13" s="181">
        <v>3</v>
      </c>
      <c r="Q13" s="219">
        <f t="shared" si="0"/>
        <v>0.13043478260869565</v>
      </c>
      <c r="R13" s="44">
        <v>0</v>
      </c>
      <c r="S13" s="45">
        <v>1</v>
      </c>
      <c r="T13" s="74">
        <v>1</v>
      </c>
      <c r="U13" s="51">
        <v>1</v>
      </c>
      <c r="V13" s="51">
        <v>0</v>
      </c>
      <c r="W13" s="51">
        <v>0</v>
      </c>
      <c r="X13" s="186">
        <v>1</v>
      </c>
      <c r="Y13" s="53">
        <v>0</v>
      </c>
      <c r="Z13" s="51">
        <v>1</v>
      </c>
      <c r="AA13" s="51">
        <v>0</v>
      </c>
      <c r="AB13" s="51">
        <v>0</v>
      </c>
      <c r="AC13" s="51">
        <v>0</v>
      </c>
      <c r="AD13" s="69">
        <v>1</v>
      </c>
      <c r="AE13" s="49">
        <v>0</v>
      </c>
      <c r="AF13" s="173">
        <v>1</v>
      </c>
      <c r="AG13" s="173">
        <v>0</v>
      </c>
      <c r="AH13" s="173">
        <v>0</v>
      </c>
      <c r="AI13" s="173">
        <v>0</v>
      </c>
      <c r="AJ13" s="81">
        <v>1</v>
      </c>
      <c r="AK13" s="54">
        <f t="shared" si="1"/>
        <v>4.3478260869565216E-2</v>
      </c>
      <c r="AL13" s="196"/>
    </row>
    <row r="14" spans="1:41" ht="20.399999999999999" thickBot="1">
      <c r="A14" s="16" t="s">
        <v>274</v>
      </c>
      <c r="B14" s="17">
        <v>8</v>
      </c>
      <c r="C14" s="18">
        <v>42</v>
      </c>
      <c r="D14" s="19">
        <v>51</v>
      </c>
      <c r="E14" s="6">
        <v>3</v>
      </c>
      <c r="F14" s="7">
        <v>25</v>
      </c>
      <c r="G14" s="7">
        <v>4</v>
      </c>
      <c r="H14" s="7">
        <v>13</v>
      </c>
      <c r="I14" s="7">
        <v>1</v>
      </c>
      <c r="J14" s="182">
        <v>4</v>
      </c>
      <c r="K14" s="187">
        <v>8</v>
      </c>
      <c r="L14" s="188">
        <v>42</v>
      </c>
      <c r="M14" s="189">
        <v>51</v>
      </c>
      <c r="N14" s="32">
        <v>5</v>
      </c>
      <c r="O14" s="181">
        <v>37</v>
      </c>
      <c r="P14" s="181">
        <v>42</v>
      </c>
      <c r="Q14" s="219">
        <f t="shared" si="0"/>
        <v>0.82352941176470584</v>
      </c>
      <c r="R14" s="44">
        <v>0</v>
      </c>
      <c r="S14" s="45">
        <v>0</v>
      </c>
      <c r="T14" s="14">
        <v>0</v>
      </c>
      <c r="U14" s="51">
        <v>0</v>
      </c>
      <c r="V14" s="51">
        <v>0</v>
      </c>
      <c r="W14" s="51">
        <v>0</v>
      </c>
      <c r="X14" s="186">
        <v>0</v>
      </c>
      <c r="Y14" s="53">
        <v>0</v>
      </c>
      <c r="Z14" s="51">
        <v>0</v>
      </c>
      <c r="AA14" s="51">
        <v>0</v>
      </c>
      <c r="AB14" s="51">
        <v>0</v>
      </c>
      <c r="AC14" s="51">
        <v>0</v>
      </c>
      <c r="AD14" s="11">
        <v>0</v>
      </c>
      <c r="AE14" s="49">
        <v>0</v>
      </c>
      <c r="AF14" s="173">
        <v>0</v>
      </c>
      <c r="AG14" s="173">
        <v>0</v>
      </c>
      <c r="AH14" s="173">
        <v>0</v>
      </c>
      <c r="AI14" s="173">
        <v>0</v>
      </c>
      <c r="AJ14" s="15">
        <v>0</v>
      </c>
      <c r="AK14" s="54">
        <f t="shared" si="1"/>
        <v>0</v>
      </c>
      <c r="AL14" s="196"/>
    </row>
    <row r="15" spans="1:41" ht="20.399999999999999" thickBot="1">
      <c r="A15" s="16" t="s">
        <v>275</v>
      </c>
      <c r="B15" s="17">
        <v>4</v>
      </c>
      <c r="C15" s="18">
        <v>11</v>
      </c>
      <c r="D15" s="19">
        <v>15</v>
      </c>
      <c r="E15" s="6">
        <v>0</v>
      </c>
      <c r="F15" s="7">
        <v>3</v>
      </c>
      <c r="G15" s="7">
        <v>0</v>
      </c>
      <c r="H15" s="7">
        <v>2</v>
      </c>
      <c r="I15" s="7">
        <v>4</v>
      </c>
      <c r="J15" s="182">
        <v>6</v>
      </c>
      <c r="K15" s="187">
        <v>4</v>
      </c>
      <c r="L15" s="188">
        <v>11</v>
      </c>
      <c r="M15" s="189">
        <v>15</v>
      </c>
      <c r="N15" s="32">
        <v>1</v>
      </c>
      <c r="O15" s="181">
        <v>3</v>
      </c>
      <c r="P15" s="181">
        <v>4</v>
      </c>
      <c r="Q15" s="219">
        <f t="shared" si="0"/>
        <v>0.26666666666666666</v>
      </c>
      <c r="R15" s="44">
        <v>0</v>
      </c>
      <c r="S15" s="45">
        <v>0</v>
      </c>
      <c r="T15" s="14">
        <v>0</v>
      </c>
      <c r="U15" s="51">
        <v>0</v>
      </c>
      <c r="V15" s="51">
        <v>0</v>
      </c>
      <c r="W15" s="51">
        <v>0</v>
      </c>
      <c r="X15" s="186">
        <v>0</v>
      </c>
      <c r="Y15" s="53">
        <v>0</v>
      </c>
      <c r="Z15" s="51">
        <v>0</v>
      </c>
      <c r="AA15" s="51">
        <v>0</v>
      </c>
      <c r="AB15" s="51">
        <v>0</v>
      </c>
      <c r="AC15" s="51">
        <v>0</v>
      </c>
      <c r="AD15" s="11">
        <v>0</v>
      </c>
      <c r="AE15" s="49">
        <v>0</v>
      </c>
      <c r="AF15" s="173">
        <v>0</v>
      </c>
      <c r="AG15" s="173">
        <v>0</v>
      </c>
      <c r="AH15" s="173">
        <v>0</v>
      </c>
      <c r="AI15" s="173">
        <v>0</v>
      </c>
      <c r="AJ15" s="15">
        <v>0</v>
      </c>
      <c r="AK15" s="54">
        <f t="shared" si="1"/>
        <v>0</v>
      </c>
      <c r="AL15" s="196"/>
    </row>
    <row r="16" spans="1:41">
      <c r="A16" s="16" t="s">
        <v>276</v>
      </c>
      <c r="B16" s="17">
        <v>3</v>
      </c>
      <c r="C16" s="18">
        <v>7</v>
      </c>
      <c r="D16" s="19">
        <v>10</v>
      </c>
      <c r="E16" s="6">
        <v>0</v>
      </c>
      <c r="F16" s="7">
        <v>0</v>
      </c>
      <c r="G16" s="7">
        <v>1</v>
      </c>
      <c r="H16" s="7">
        <v>2</v>
      </c>
      <c r="I16" s="7">
        <v>2</v>
      </c>
      <c r="J16" s="182">
        <v>5</v>
      </c>
      <c r="K16" s="187">
        <v>3</v>
      </c>
      <c r="L16" s="188">
        <v>7</v>
      </c>
      <c r="M16" s="189">
        <v>10</v>
      </c>
      <c r="N16" s="32">
        <v>1</v>
      </c>
      <c r="O16" s="181">
        <v>4</v>
      </c>
      <c r="P16" s="181">
        <v>5</v>
      </c>
      <c r="Q16" s="219">
        <f t="shared" si="0"/>
        <v>0.5</v>
      </c>
      <c r="R16" s="44">
        <v>0</v>
      </c>
      <c r="S16" s="45">
        <v>1</v>
      </c>
      <c r="T16" s="74">
        <v>1</v>
      </c>
      <c r="U16" s="51">
        <v>0</v>
      </c>
      <c r="V16" s="51">
        <v>1</v>
      </c>
      <c r="W16" s="51">
        <v>0</v>
      </c>
      <c r="X16" s="186">
        <v>1</v>
      </c>
      <c r="Y16" s="53">
        <v>0</v>
      </c>
      <c r="Z16" s="51">
        <v>0</v>
      </c>
      <c r="AA16" s="51">
        <v>1</v>
      </c>
      <c r="AB16" s="51">
        <v>0</v>
      </c>
      <c r="AC16" s="51">
        <v>0</v>
      </c>
      <c r="AD16" s="69">
        <v>1</v>
      </c>
      <c r="AE16" s="49">
        <v>0</v>
      </c>
      <c r="AF16" s="173">
        <v>0</v>
      </c>
      <c r="AG16" s="173">
        <v>1</v>
      </c>
      <c r="AH16" s="173">
        <v>0</v>
      </c>
      <c r="AI16" s="173">
        <v>0</v>
      </c>
      <c r="AJ16" s="81">
        <v>1</v>
      </c>
      <c r="AK16" s="54">
        <f t="shared" si="1"/>
        <v>0.1</v>
      </c>
      <c r="AL16" s="196"/>
    </row>
    <row r="17" spans="1:38">
      <c r="A17" s="16" t="s">
        <v>277</v>
      </c>
      <c r="B17" s="17">
        <v>16</v>
      </c>
      <c r="C17" s="18">
        <v>26</v>
      </c>
      <c r="D17" s="19">
        <v>42</v>
      </c>
      <c r="E17" s="20">
        <v>2</v>
      </c>
      <c r="F17" s="21">
        <v>3</v>
      </c>
      <c r="G17" s="21">
        <v>6</v>
      </c>
      <c r="H17" s="21">
        <v>12</v>
      </c>
      <c r="I17" s="21">
        <v>8</v>
      </c>
      <c r="J17" s="190">
        <v>11</v>
      </c>
      <c r="K17" s="187">
        <v>16</v>
      </c>
      <c r="L17" s="188">
        <v>26</v>
      </c>
      <c r="M17" s="189">
        <v>42</v>
      </c>
      <c r="N17" s="32">
        <v>0</v>
      </c>
      <c r="O17" s="181">
        <v>0</v>
      </c>
      <c r="P17" s="181">
        <v>0</v>
      </c>
      <c r="Q17" s="219">
        <f t="shared" si="0"/>
        <v>0</v>
      </c>
      <c r="R17" s="191">
        <v>0</v>
      </c>
      <c r="S17" s="45">
        <v>0</v>
      </c>
      <c r="T17" s="15">
        <v>0</v>
      </c>
      <c r="U17" s="51">
        <v>0</v>
      </c>
      <c r="V17" s="51">
        <v>0</v>
      </c>
      <c r="W17" s="51">
        <v>0</v>
      </c>
      <c r="X17" s="186">
        <v>0</v>
      </c>
      <c r="Y17" s="53">
        <v>0</v>
      </c>
      <c r="Z17" s="51">
        <v>0</v>
      </c>
      <c r="AA17" s="51">
        <v>0</v>
      </c>
      <c r="AB17" s="51">
        <v>0</v>
      </c>
      <c r="AC17" s="51">
        <v>0</v>
      </c>
      <c r="AD17" s="15">
        <v>0</v>
      </c>
      <c r="AE17" s="49">
        <v>0</v>
      </c>
      <c r="AF17" s="173">
        <v>0</v>
      </c>
      <c r="AG17" s="173">
        <v>0</v>
      </c>
      <c r="AH17" s="173">
        <v>0</v>
      </c>
      <c r="AI17" s="173">
        <v>0</v>
      </c>
      <c r="AJ17" s="15">
        <v>0</v>
      </c>
      <c r="AK17" s="54">
        <f t="shared" si="1"/>
        <v>0</v>
      </c>
      <c r="AL17" s="196"/>
    </row>
    <row r="18" spans="1:38" ht="20.399999999999999" thickBot="1">
      <c r="A18" s="16" t="s">
        <v>278</v>
      </c>
      <c r="B18" s="17">
        <v>4</v>
      </c>
      <c r="C18" s="18">
        <v>10</v>
      </c>
      <c r="D18" s="19">
        <v>14</v>
      </c>
      <c r="E18" s="20">
        <v>1</v>
      </c>
      <c r="F18" s="21">
        <v>7</v>
      </c>
      <c r="G18" s="21">
        <v>2</v>
      </c>
      <c r="H18" s="21">
        <v>2</v>
      </c>
      <c r="I18" s="21">
        <v>1</v>
      </c>
      <c r="J18" s="190">
        <v>1</v>
      </c>
      <c r="K18" s="187">
        <v>4</v>
      </c>
      <c r="L18" s="188">
        <v>10</v>
      </c>
      <c r="M18" s="189">
        <v>14</v>
      </c>
      <c r="N18" s="32">
        <v>2</v>
      </c>
      <c r="O18" s="181">
        <v>7</v>
      </c>
      <c r="P18" s="181">
        <v>9</v>
      </c>
      <c r="Q18" s="219">
        <f t="shared" si="0"/>
        <v>0.6428571428571429</v>
      </c>
      <c r="R18" s="55">
        <v>0</v>
      </c>
      <c r="S18" s="45">
        <v>0</v>
      </c>
      <c r="T18" s="186">
        <v>0</v>
      </c>
      <c r="U18" s="51">
        <v>0</v>
      </c>
      <c r="V18" s="51">
        <v>0</v>
      </c>
      <c r="W18" s="51">
        <v>0</v>
      </c>
      <c r="X18" s="186">
        <v>0</v>
      </c>
      <c r="Y18" s="53">
        <v>0</v>
      </c>
      <c r="Z18" s="51">
        <v>0</v>
      </c>
      <c r="AA18" s="51">
        <v>0</v>
      </c>
      <c r="AB18" s="51">
        <v>0</v>
      </c>
      <c r="AC18" s="51">
        <v>0</v>
      </c>
      <c r="AD18" s="15">
        <v>0</v>
      </c>
      <c r="AE18" s="49">
        <v>0</v>
      </c>
      <c r="AF18" s="173">
        <v>0</v>
      </c>
      <c r="AG18" s="173">
        <v>0</v>
      </c>
      <c r="AH18" s="173">
        <v>0</v>
      </c>
      <c r="AI18" s="173">
        <v>0</v>
      </c>
      <c r="AJ18" s="15">
        <v>0</v>
      </c>
      <c r="AK18" s="54">
        <f t="shared" si="1"/>
        <v>0</v>
      </c>
      <c r="AL18" s="196"/>
    </row>
    <row r="19" spans="1:38">
      <c r="A19" s="16" t="s">
        <v>279</v>
      </c>
      <c r="B19" s="17">
        <v>10</v>
      </c>
      <c r="C19" s="18">
        <v>18</v>
      </c>
      <c r="D19" s="17">
        <v>28</v>
      </c>
      <c r="E19" s="6">
        <v>10</v>
      </c>
      <c r="F19" s="7">
        <v>18</v>
      </c>
      <c r="G19" s="7">
        <v>0</v>
      </c>
      <c r="H19" s="7">
        <v>0</v>
      </c>
      <c r="I19" s="7">
        <v>0</v>
      </c>
      <c r="J19" s="8">
        <v>0</v>
      </c>
      <c r="K19" s="24">
        <v>10</v>
      </c>
      <c r="L19" s="24">
        <v>18</v>
      </c>
      <c r="M19" s="24">
        <v>28</v>
      </c>
      <c r="N19" s="32">
        <v>0</v>
      </c>
      <c r="O19" s="181">
        <v>0</v>
      </c>
      <c r="P19" s="181">
        <v>0</v>
      </c>
      <c r="Q19" s="219">
        <f t="shared" si="0"/>
        <v>0</v>
      </c>
      <c r="R19" s="44">
        <v>0</v>
      </c>
      <c r="S19" s="45">
        <v>0</v>
      </c>
      <c r="T19" s="14">
        <v>0</v>
      </c>
      <c r="U19" s="46">
        <v>0</v>
      </c>
      <c r="V19" s="47">
        <v>0</v>
      </c>
      <c r="W19" s="47">
        <v>0</v>
      </c>
      <c r="X19" s="11">
        <v>0</v>
      </c>
      <c r="Y19" s="48">
        <v>0</v>
      </c>
      <c r="Z19" s="47">
        <v>0</v>
      </c>
      <c r="AA19" s="47">
        <v>0</v>
      </c>
      <c r="AB19" s="47">
        <v>0</v>
      </c>
      <c r="AC19" s="47">
        <v>0</v>
      </c>
      <c r="AD19" s="11">
        <v>0</v>
      </c>
      <c r="AE19" s="49">
        <v>0</v>
      </c>
      <c r="AF19" s="173">
        <v>0</v>
      </c>
      <c r="AG19" s="173">
        <v>0</v>
      </c>
      <c r="AH19" s="173">
        <v>0</v>
      </c>
      <c r="AI19" s="51">
        <v>0</v>
      </c>
      <c r="AJ19" s="15">
        <v>0</v>
      </c>
      <c r="AK19" s="54">
        <f t="shared" si="1"/>
        <v>0</v>
      </c>
      <c r="AL19" s="196"/>
    </row>
    <row r="20" spans="1:38">
      <c r="A20" s="220" t="s">
        <v>280</v>
      </c>
      <c r="B20" s="220">
        <f>SUM(B7:B19)</f>
        <v>107</v>
      </c>
      <c r="C20" s="220">
        <f t="shared" ref="C20:P20" si="2">SUM(C7:C19)</f>
        <v>270</v>
      </c>
      <c r="D20" s="220">
        <f t="shared" si="2"/>
        <v>378</v>
      </c>
      <c r="E20" s="220">
        <f t="shared" si="2"/>
        <v>27</v>
      </c>
      <c r="F20" s="220">
        <f t="shared" si="2"/>
        <v>100</v>
      </c>
      <c r="G20" s="220">
        <f t="shared" si="2"/>
        <v>36</v>
      </c>
      <c r="H20" s="220">
        <f t="shared" si="2"/>
        <v>111</v>
      </c>
      <c r="I20" s="220">
        <f t="shared" si="2"/>
        <v>44</v>
      </c>
      <c r="J20" s="220">
        <f t="shared" si="2"/>
        <v>59</v>
      </c>
      <c r="K20" s="220">
        <f t="shared" si="2"/>
        <v>107</v>
      </c>
      <c r="L20" s="220">
        <f t="shared" si="2"/>
        <v>270</v>
      </c>
      <c r="M20" s="220">
        <f t="shared" si="2"/>
        <v>378</v>
      </c>
      <c r="N20" s="220">
        <f t="shared" si="2"/>
        <v>47</v>
      </c>
      <c r="O20" s="220">
        <f t="shared" si="2"/>
        <v>144</v>
      </c>
      <c r="P20" s="220">
        <f t="shared" si="2"/>
        <v>191</v>
      </c>
      <c r="Q20" s="221">
        <f t="shared" si="0"/>
        <v>0.50529100529100535</v>
      </c>
      <c r="R20" s="220">
        <f t="shared" ref="R20" si="3">SUM(R7:R19)</f>
        <v>9</v>
      </c>
      <c r="S20" s="220">
        <f t="shared" ref="S20" si="4">SUM(S7:S19)</f>
        <v>22</v>
      </c>
      <c r="T20" s="220">
        <f t="shared" ref="T20" si="5">SUM(T7:T19)</f>
        <v>31</v>
      </c>
      <c r="U20" s="220">
        <f t="shared" ref="U20" si="6">SUM(U7:U19)</f>
        <v>12</v>
      </c>
      <c r="V20" s="220">
        <f t="shared" ref="V20" si="7">SUM(V7:V19)</f>
        <v>15</v>
      </c>
      <c r="W20" s="220">
        <f t="shared" ref="W20" si="8">SUM(W7:W19)</f>
        <v>4</v>
      </c>
      <c r="X20" s="220">
        <f t="shared" ref="X20" si="9">SUM(X7:X19)</f>
        <v>31</v>
      </c>
      <c r="Y20" s="220">
        <f t="shared" ref="Y20" si="10">SUM(Y7:Y19)</f>
        <v>0</v>
      </c>
      <c r="Z20" s="220">
        <f t="shared" ref="Z20" si="11">SUM(Z7:Z19)</f>
        <v>3</v>
      </c>
      <c r="AA20" s="220">
        <f t="shared" ref="AA20" si="12">SUM(AA7:AA19)</f>
        <v>8</v>
      </c>
      <c r="AB20" s="220">
        <f t="shared" ref="AB20" si="13">SUM(AB7:AB19)</f>
        <v>10</v>
      </c>
      <c r="AC20" s="220">
        <f t="shared" ref="AC20" si="14">SUM(AC7:AC19)</f>
        <v>10</v>
      </c>
      <c r="AD20" s="220">
        <f t="shared" ref="AD20" si="15">SUM(AD7:AD19)</f>
        <v>31</v>
      </c>
      <c r="AE20" s="220">
        <f t="shared" ref="AE20" si="16">SUM(AE7:AE19)</f>
        <v>0</v>
      </c>
      <c r="AF20" s="220">
        <f t="shared" ref="AF20:AH20" si="17">SUM(AF7:AF19)</f>
        <v>3</v>
      </c>
      <c r="AG20" s="220">
        <f t="shared" si="17"/>
        <v>12</v>
      </c>
      <c r="AH20" s="220">
        <f t="shared" si="17"/>
        <v>13</v>
      </c>
      <c r="AI20" s="220">
        <f t="shared" ref="AI20" si="18">SUM(AI7:AI19)</f>
        <v>3</v>
      </c>
      <c r="AJ20" s="220">
        <f t="shared" ref="AJ20" si="19">SUM(AJ7:AJ19)</f>
        <v>31</v>
      </c>
      <c r="AK20" s="222">
        <f t="shared" si="1"/>
        <v>8.2010582010582006E-2</v>
      </c>
      <c r="AL20" s="196"/>
    </row>
  </sheetData>
  <mergeCells count="50"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  <mergeCell ref="E3:F4"/>
    <mergeCell ref="G3:H4"/>
    <mergeCell ref="I3:J4"/>
    <mergeCell ref="K3:K6"/>
    <mergeCell ref="L3:L6"/>
    <mergeCell ref="M3:M6"/>
    <mergeCell ref="J5:J6"/>
    <mergeCell ref="S5:S6"/>
    <mergeCell ref="R3:T4"/>
    <mergeCell ref="U3:X4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H5:AH6"/>
    <mergeCell ref="AI5:AI6"/>
    <mergeCell ref="AJ5:AJ6"/>
    <mergeCell ref="AB5:AB6"/>
    <mergeCell ref="AC5:AC6"/>
    <mergeCell ref="AD5:AD6"/>
    <mergeCell ref="AF5:AF6"/>
    <mergeCell ref="AG5:AG6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"/>
  <sheetViews>
    <sheetView view="pageBreakPreview" zoomScale="60" zoomScaleNormal="40" workbookViewId="0">
      <selection activeCell="R15" sqref="R15"/>
    </sheetView>
  </sheetViews>
  <sheetFormatPr defaultColWidth="8.88671875" defaultRowHeight="19.8"/>
  <cols>
    <col min="1" max="1" width="31.6640625" style="59" customWidth="1"/>
    <col min="2" max="9" width="8.88671875" style="59"/>
    <col min="10" max="16" width="9" style="59" bestFit="1" customWidth="1"/>
    <col min="17" max="17" width="11.109375" style="59" bestFit="1" customWidth="1"/>
    <col min="18" max="36" width="9" style="59" bestFit="1" customWidth="1"/>
    <col min="37" max="37" width="11.109375" style="59" bestFit="1" customWidth="1"/>
    <col min="38" max="16384" width="8.88671875" style="59"/>
  </cols>
  <sheetData>
    <row r="1" spans="1:37" ht="76.650000000000006" customHeight="1" thickBot="1">
      <c r="A1" s="1177" t="s">
        <v>627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1178"/>
      <c r="Q1" s="1178"/>
      <c r="R1" s="1178"/>
      <c r="S1" s="1178"/>
      <c r="T1" s="1178"/>
      <c r="U1" s="1178"/>
      <c r="V1" s="1178"/>
      <c r="W1" s="1178"/>
      <c r="X1" s="1178"/>
      <c r="Y1" s="1178"/>
      <c r="Z1" s="1178"/>
      <c r="AA1" s="1178"/>
      <c r="AB1" s="1178"/>
      <c r="AC1" s="1178"/>
      <c r="AD1" s="1178"/>
      <c r="AE1" s="1178"/>
      <c r="AF1" s="1178"/>
      <c r="AG1" s="1178"/>
      <c r="AH1" s="1178"/>
      <c r="AI1" s="1178"/>
      <c r="AJ1" s="1178"/>
      <c r="AK1" s="1178"/>
    </row>
    <row r="2" spans="1:37" ht="42" customHeight="1" thickBot="1">
      <c r="A2" s="1179" t="s">
        <v>628</v>
      </c>
      <c r="B2" s="1182" t="s">
        <v>629</v>
      </c>
      <c r="C2" s="1183"/>
      <c r="D2" s="1184"/>
      <c r="E2" s="1185" t="s">
        <v>0</v>
      </c>
      <c r="F2" s="1186"/>
      <c r="G2" s="1186"/>
      <c r="H2" s="1186"/>
      <c r="I2" s="1186"/>
      <c r="J2" s="1187"/>
      <c r="K2" s="1166" t="s">
        <v>630</v>
      </c>
      <c r="L2" s="1169"/>
      <c r="M2" s="1175"/>
      <c r="N2" s="1188" t="s">
        <v>1</v>
      </c>
      <c r="O2" s="1188"/>
      <c r="P2" s="1188"/>
      <c r="Q2" s="1189"/>
      <c r="R2" s="1192" t="s">
        <v>631</v>
      </c>
      <c r="S2" s="1193"/>
      <c r="T2" s="1193"/>
      <c r="U2" s="1147"/>
      <c r="V2" s="1147"/>
      <c r="W2" s="1147"/>
      <c r="X2" s="1147"/>
      <c r="Y2" s="1193"/>
      <c r="Z2" s="1193"/>
      <c r="AA2" s="1193"/>
      <c r="AB2" s="1193"/>
      <c r="AC2" s="1193"/>
      <c r="AD2" s="1193"/>
      <c r="AE2" s="1193"/>
      <c r="AF2" s="1193"/>
      <c r="AG2" s="1193"/>
      <c r="AH2" s="1193"/>
      <c r="AI2" s="1193"/>
      <c r="AJ2" s="1193"/>
      <c r="AK2" s="1194"/>
    </row>
    <row r="3" spans="1:37" ht="21" thickTop="1" thickBot="1">
      <c r="A3" s="1180"/>
      <c r="B3" s="1195" t="s">
        <v>3</v>
      </c>
      <c r="C3" s="1198" t="s">
        <v>4</v>
      </c>
      <c r="D3" s="1201" t="s">
        <v>5</v>
      </c>
      <c r="E3" s="1204" t="s">
        <v>632</v>
      </c>
      <c r="F3" s="1205"/>
      <c r="G3" s="1208" t="s">
        <v>633</v>
      </c>
      <c r="H3" s="1208"/>
      <c r="I3" s="1155" t="s">
        <v>634</v>
      </c>
      <c r="J3" s="1156"/>
      <c r="K3" s="1166" t="s">
        <v>3</v>
      </c>
      <c r="L3" s="1168" t="s">
        <v>4</v>
      </c>
      <c r="M3" s="1174" t="s">
        <v>5</v>
      </c>
      <c r="N3" s="1190"/>
      <c r="O3" s="1190"/>
      <c r="P3" s="1190"/>
      <c r="Q3" s="1190"/>
      <c r="R3" s="1146" t="s">
        <v>635</v>
      </c>
      <c r="S3" s="1147"/>
      <c r="T3" s="1148"/>
      <c r="U3" s="1152" t="s">
        <v>636</v>
      </c>
      <c r="V3" s="1153"/>
      <c r="W3" s="1153"/>
      <c r="X3" s="1154"/>
      <c r="Y3" s="1146" t="s">
        <v>637</v>
      </c>
      <c r="Z3" s="1160"/>
      <c r="AA3" s="1160"/>
      <c r="AB3" s="1160"/>
      <c r="AC3" s="1160"/>
      <c r="AD3" s="1170"/>
      <c r="AE3" s="1159" t="s">
        <v>638</v>
      </c>
      <c r="AF3" s="1160"/>
      <c r="AG3" s="1160"/>
      <c r="AH3" s="1160"/>
      <c r="AI3" s="1160"/>
      <c r="AJ3" s="1148"/>
      <c r="AK3" s="1130" t="s">
        <v>639</v>
      </c>
    </row>
    <row r="4" spans="1:37" ht="20.399999999999999" thickBot="1">
      <c r="A4" s="1180"/>
      <c r="B4" s="1196"/>
      <c r="C4" s="1199"/>
      <c r="D4" s="1202"/>
      <c r="E4" s="1206"/>
      <c r="F4" s="1207"/>
      <c r="G4" s="1208"/>
      <c r="H4" s="1208"/>
      <c r="I4" s="1157"/>
      <c r="J4" s="1158"/>
      <c r="K4" s="1167"/>
      <c r="L4" s="1169"/>
      <c r="M4" s="1175"/>
      <c r="N4" s="1191"/>
      <c r="O4" s="1191"/>
      <c r="P4" s="1191"/>
      <c r="Q4" s="1190"/>
      <c r="R4" s="1149"/>
      <c r="S4" s="1150"/>
      <c r="T4" s="1151"/>
      <c r="U4" s="1149"/>
      <c r="V4" s="1150"/>
      <c r="W4" s="1150"/>
      <c r="X4" s="1151"/>
      <c r="Y4" s="1149"/>
      <c r="Z4" s="1150"/>
      <c r="AA4" s="1150"/>
      <c r="AB4" s="1150"/>
      <c r="AC4" s="1150"/>
      <c r="AD4" s="1171"/>
      <c r="AE4" s="1161"/>
      <c r="AF4" s="1162"/>
      <c r="AG4" s="1162"/>
      <c r="AH4" s="1162"/>
      <c r="AI4" s="1162"/>
      <c r="AJ4" s="1163"/>
      <c r="AK4" s="1209"/>
    </row>
    <row r="5" spans="1:37" ht="21" thickTop="1" thickBot="1">
      <c r="A5" s="1180"/>
      <c r="B5" s="1196"/>
      <c r="C5" s="1199"/>
      <c r="D5" s="1202"/>
      <c r="E5" s="1134" t="s">
        <v>3</v>
      </c>
      <c r="F5" s="1135" t="s">
        <v>4</v>
      </c>
      <c r="G5" s="1135" t="s">
        <v>3</v>
      </c>
      <c r="H5" s="1135" t="s">
        <v>4</v>
      </c>
      <c r="I5" s="1135" t="s">
        <v>3</v>
      </c>
      <c r="J5" s="1176" t="s">
        <v>4</v>
      </c>
      <c r="K5" s="1167"/>
      <c r="L5" s="1169"/>
      <c r="M5" s="1175"/>
      <c r="N5" s="1124" t="s">
        <v>3</v>
      </c>
      <c r="O5" s="1126" t="s">
        <v>4</v>
      </c>
      <c r="P5" s="1126" t="s">
        <v>5</v>
      </c>
      <c r="Q5" s="1128" t="s">
        <v>640</v>
      </c>
      <c r="R5" s="1130" t="s">
        <v>3</v>
      </c>
      <c r="S5" s="1132" t="s">
        <v>4</v>
      </c>
      <c r="T5" s="1139" t="s">
        <v>641</v>
      </c>
      <c r="U5" s="1130" t="s">
        <v>632</v>
      </c>
      <c r="V5" s="1122" t="s">
        <v>642</v>
      </c>
      <c r="W5" s="1122" t="s">
        <v>643</v>
      </c>
      <c r="X5" s="1139" t="s">
        <v>641</v>
      </c>
      <c r="Y5" s="1130" t="s">
        <v>644</v>
      </c>
      <c r="Z5" s="1122" t="s">
        <v>645</v>
      </c>
      <c r="AA5" s="1122" t="s">
        <v>646</v>
      </c>
      <c r="AB5" s="1122" t="s">
        <v>647</v>
      </c>
      <c r="AC5" s="1122" t="s">
        <v>648</v>
      </c>
      <c r="AD5" s="1139" t="s">
        <v>5</v>
      </c>
      <c r="AE5" s="1141" t="s">
        <v>649</v>
      </c>
      <c r="AF5" s="1137" t="s">
        <v>650</v>
      </c>
      <c r="AG5" s="1137" t="s">
        <v>651</v>
      </c>
      <c r="AH5" s="1137" t="s">
        <v>652</v>
      </c>
      <c r="AI5" s="1172" t="s">
        <v>653</v>
      </c>
      <c r="AJ5" s="1144" t="s">
        <v>641</v>
      </c>
      <c r="AK5" s="1210"/>
    </row>
    <row r="6" spans="1:37" ht="62.25" customHeight="1" thickBot="1">
      <c r="A6" s="1181"/>
      <c r="B6" s="1197"/>
      <c r="C6" s="1200"/>
      <c r="D6" s="1203"/>
      <c r="E6" s="1134"/>
      <c r="F6" s="1135"/>
      <c r="G6" s="1135"/>
      <c r="H6" s="1135"/>
      <c r="I6" s="1135"/>
      <c r="J6" s="1176"/>
      <c r="K6" s="1167"/>
      <c r="L6" s="1169"/>
      <c r="M6" s="1175"/>
      <c r="N6" s="1125"/>
      <c r="O6" s="1127"/>
      <c r="P6" s="1127"/>
      <c r="Q6" s="1129"/>
      <c r="R6" s="1131"/>
      <c r="S6" s="1133"/>
      <c r="T6" s="1143"/>
      <c r="U6" s="1136"/>
      <c r="V6" s="1123"/>
      <c r="W6" s="1123"/>
      <c r="X6" s="1164"/>
      <c r="Y6" s="1165"/>
      <c r="Z6" s="1123"/>
      <c r="AA6" s="1123"/>
      <c r="AB6" s="1123"/>
      <c r="AC6" s="1123"/>
      <c r="AD6" s="1140"/>
      <c r="AE6" s="1142"/>
      <c r="AF6" s="1138"/>
      <c r="AG6" s="1138"/>
      <c r="AH6" s="1138"/>
      <c r="AI6" s="1173"/>
      <c r="AJ6" s="1145"/>
      <c r="AK6" s="1211"/>
    </row>
    <row r="7" spans="1:37" ht="20.399999999999999" thickBot="1">
      <c r="A7" s="598" t="s">
        <v>654</v>
      </c>
      <c r="B7" s="61">
        <v>5</v>
      </c>
      <c r="C7" s="62">
        <v>49</v>
      </c>
      <c r="D7" s="63">
        <f>SUM(B7:C7)</f>
        <v>54</v>
      </c>
      <c r="E7" s="64">
        <v>0</v>
      </c>
      <c r="F7" s="65">
        <v>7</v>
      </c>
      <c r="G7" s="65">
        <v>4</v>
      </c>
      <c r="H7" s="65">
        <v>22</v>
      </c>
      <c r="I7" s="65">
        <v>1</v>
      </c>
      <c r="J7" s="66">
        <v>20</v>
      </c>
      <c r="K7" s="67">
        <f>SUM(E7,G7,I7)</f>
        <v>5</v>
      </c>
      <c r="L7" s="67">
        <f>SUM(F7,H7,J7)</f>
        <v>49</v>
      </c>
      <c r="M7" s="69">
        <f>SUM(K7:L7)</f>
        <v>54</v>
      </c>
      <c r="N7" s="70">
        <v>2</v>
      </c>
      <c r="O7" s="62">
        <v>35</v>
      </c>
      <c r="P7" s="62">
        <f>SUM(N7:O7)</f>
        <v>37</v>
      </c>
      <c r="Q7" s="71">
        <f>P7/M7</f>
        <v>0.68518518518518523</v>
      </c>
      <c r="R7" s="72">
        <v>1</v>
      </c>
      <c r="S7" s="73">
        <v>2</v>
      </c>
      <c r="T7" s="74">
        <f>SUM(R7:S7)</f>
        <v>3</v>
      </c>
      <c r="U7" s="75">
        <v>0</v>
      </c>
      <c r="V7" s="76">
        <v>3</v>
      </c>
      <c r="W7" s="76">
        <v>0</v>
      </c>
      <c r="X7" s="69">
        <f>SUM(U7:W7)</f>
        <v>3</v>
      </c>
      <c r="Y7" s="77">
        <v>0</v>
      </c>
      <c r="Z7" s="76">
        <v>0</v>
      </c>
      <c r="AA7" s="76">
        <v>0</v>
      </c>
      <c r="AB7" s="76">
        <v>3</v>
      </c>
      <c r="AC7" s="76">
        <v>0</v>
      </c>
      <c r="AD7" s="69">
        <f>SUM(Y7:AC7)</f>
        <v>3</v>
      </c>
      <c r="AE7" s="78">
        <v>0</v>
      </c>
      <c r="AF7" s="79">
        <v>0</v>
      </c>
      <c r="AG7" s="79">
        <v>0</v>
      </c>
      <c r="AH7" s="79">
        <v>2</v>
      </c>
      <c r="AI7" s="80">
        <v>1</v>
      </c>
      <c r="AJ7" s="81">
        <f>SUM(AE7:AI7)</f>
        <v>3</v>
      </c>
      <c r="AK7" s="82">
        <f>AJ7/D7</f>
        <v>5.5555555555555552E-2</v>
      </c>
    </row>
    <row r="8" spans="1:37" ht="20.399999999999999" thickBot="1">
      <c r="A8" s="599" t="s">
        <v>655</v>
      </c>
      <c r="B8" s="600">
        <v>42</v>
      </c>
      <c r="C8" s="601">
        <v>127</v>
      </c>
      <c r="D8" s="602">
        <v>169</v>
      </c>
      <c r="E8" s="603">
        <v>13</v>
      </c>
      <c r="F8" s="604">
        <v>25</v>
      </c>
      <c r="G8" s="604">
        <v>15</v>
      </c>
      <c r="H8" s="604">
        <v>47</v>
      </c>
      <c r="I8" s="604">
        <v>14</v>
      </c>
      <c r="J8" s="605">
        <v>55</v>
      </c>
      <c r="K8" s="606">
        <v>42</v>
      </c>
      <c r="L8" s="607">
        <v>127</v>
      </c>
      <c r="M8" s="608">
        <v>169</v>
      </c>
      <c r="N8" s="609">
        <v>37</v>
      </c>
      <c r="O8" s="601">
        <v>121</v>
      </c>
      <c r="P8" s="62">
        <f>SUM(N8:O8)</f>
        <v>158</v>
      </c>
      <c r="Q8" s="71">
        <f t="shared" ref="Q8:Q11" si="0">P8/M8</f>
        <v>0.9349112426035503</v>
      </c>
      <c r="R8" s="78">
        <v>0</v>
      </c>
      <c r="S8" s="79">
        <v>0</v>
      </c>
      <c r="T8" s="74">
        <f t="shared" ref="T8:T9" si="1">SUM(R8:S8)</f>
        <v>0</v>
      </c>
      <c r="U8" s="78">
        <v>0</v>
      </c>
      <c r="V8" s="80">
        <v>0</v>
      </c>
      <c r="W8" s="80">
        <v>0</v>
      </c>
      <c r="X8" s="81">
        <v>0</v>
      </c>
      <c r="Y8" s="610">
        <v>0</v>
      </c>
      <c r="Z8" s="80">
        <v>0</v>
      </c>
      <c r="AA8" s="80">
        <v>0</v>
      </c>
      <c r="AB8" s="80">
        <v>0</v>
      </c>
      <c r="AC8" s="80">
        <v>0</v>
      </c>
      <c r="AD8" s="81">
        <v>0</v>
      </c>
      <c r="AE8" s="78">
        <v>0</v>
      </c>
      <c r="AF8" s="79">
        <v>0</v>
      </c>
      <c r="AG8" s="79">
        <v>0</v>
      </c>
      <c r="AH8" s="79">
        <v>0</v>
      </c>
      <c r="AI8" s="80">
        <v>0</v>
      </c>
      <c r="AJ8" s="81">
        <v>0</v>
      </c>
      <c r="AK8" s="82">
        <f t="shared" ref="AK8:AK11" si="2">AJ8/D8</f>
        <v>0</v>
      </c>
    </row>
    <row r="9" spans="1:37" ht="15.75" customHeight="1" thickBot="1">
      <c r="A9" s="1120" t="s">
        <v>656</v>
      </c>
      <c r="B9" s="611">
        <v>14</v>
      </c>
      <c r="C9" s="612">
        <v>36</v>
      </c>
      <c r="D9" s="63">
        <v>50</v>
      </c>
      <c r="E9" s="64">
        <v>2</v>
      </c>
      <c r="F9" s="65">
        <v>3</v>
      </c>
      <c r="G9" s="65">
        <v>5</v>
      </c>
      <c r="H9" s="65">
        <v>19</v>
      </c>
      <c r="I9" s="65">
        <v>7</v>
      </c>
      <c r="J9" s="66">
        <v>14</v>
      </c>
      <c r="K9" s="613">
        <v>14</v>
      </c>
      <c r="L9" s="614">
        <v>36</v>
      </c>
      <c r="M9" s="69">
        <v>50</v>
      </c>
      <c r="N9" s="70">
        <v>7</v>
      </c>
      <c r="O9" s="62">
        <v>28</v>
      </c>
      <c r="P9" s="62">
        <f t="shared" ref="P9" si="3">SUM(N9:O9)</f>
        <v>35</v>
      </c>
      <c r="Q9" s="71">
        <f t="shared" si="0"/>
        <v>0.7</v>
      </c>
      <c r="R9" s="72">
        <v>0</v>
      </c>
      <c r="S9" s="73">
        <v>2</v>
      </c>
      <c r="T9" s="615">
        <f t="shared" si="1"/>
        <v>2</v>
      </c>
      <c r="U9" s="75">
        <v>1</v>
      </c>
      <c r="V9" s="76">
        <v>1</v>
      </c>
      <c r="W9" s="76">
        <v>0</v>
      </c>
      <c r="X9" s="69">
        <v>2</v>
      </c>
      <c r="Y9" s="77">
        <v>0</v>
      </c>
      <c r="Z9" s="76">
        <v>0</v>
      </c>
      <c r="AA9" s="76">
        <v>1</v>
      </c>
      <c r="AB9" s="76">
        <v>0</v>
      </c>
      <c r="AC9" s="76">
        <v>1</v>
      </c>
      <c r="AD9" s="69">
        <v>2</v>
      </c>
      <c r="AE9" s="78">
        <v>0</v>
      </c>
      <c r="AF9" s="79">
        <v>0</v>
      </c>
      <c r="AG9" s="79">
        <v>0</v>
      </c>
      <c r="AH9" s="79">
        <v>2</v>
      </c>
      <c r="AI9" s="80">
        <v>0</v>
      </c>
      <c r="AJ9" s="81">
        <v>2</v>
      </c>
      <c r="AK9" s="82">
        <f t="shared" si="2"/>
        <v>0.04</v>
      </c>
    </row>
    <row r="10" spans="1:37" ht="20.399999999999999" hidden="1" thickBot="1">
      <c r="A10" s="1121"/>
      <c r="B10" s="600"/>
      <c r="C10" s="601"/>
      <c r="D10" s="602"/>
      <c r="E10" s="603"/>
      <c r="F10" s="604"/>
      <c r="G10" s="604"/>
      <c r="H10" s="604"/>
      <c r="I10" s="604"/>
      <c r="J10" s="605"/>
      <c r="K10" s="606"/>
      <c r="L10" s="607"/>
      <c r="M10" s="608"/>
      <c r="N10" s="609"/>
      <c r="O10" s="601"/>
      <c r="P10" s="601"/>
      <c r="Q10" s="71" t="e">
        <f t="shared" si="0"/>
        <v>#DIV/0!</v>
      </c>
      <c r="R10" s="78"/>
      <c r="S10" s="79"/>
      <c r="T10" s="81"/>
      <c r="U10" s="78"/>
      <c r="V10" s="80"/>
      <c r="W10" s="80"/>
      <c r="X10" s="81"/>
      <c r="Y10" s="610"/>
      <c r="Z10" s="80"/>
      <c r="AA10" s="80"/>
      <c r="AB10" s="80"/>
      <c r="AC10" s="80"/>
      <c r="AD10" s="81"/>
      <c r="AE10" s="78"/>
      <c r="AF10" s="79"/>
      <c r="AG10" s="79"/>
      <c r="AH10" s="79"/>
      <c r="AI10" s="80"/>
      <c r="AJ10" s="81"/>
      <c r="AK10" s="82" t="e">
        <f t="shared" si="2"/>
        <v>#DIV/0!</v>
      </c>
    </row>
    <row r="11" spans="1:37" ht="20.399999999999999" thickBot="1">
      <c r="A11" s="616" t="s">
        <v>641</v>
      </c>
      <c r="B11" s="617">
        <f t="shared" ref="B11:C11" si="4">SUM(B7:B9)</f>
        <v>61</v>
      </c>
      <c r="C11" s="617">
        <f t="shared" si="4"/>
        <v>212</v>
      </c>
      <c r="D11" s="617">
        <f>SUM(D7:D9)</f>
        <v>273</v>
      </c>
      <c r="E11" s="617">
        <f t="shared" ref="E11:AJ11" si="5">SUM(E7:E9)</f>
        <v>15</v>
      </c>
      <c r="F11" s="617">
        <f t="shared" si="5"/>
        <v>35</v>
      </c>
      <c r="G11" s="617">
        <f t="shared" si="5"/>
        <v>24</v>
      </c>
      <c r="H11" s="617">
        <f t="shared" si="5"/>
        <v>88</v>
      </c>
      <c r="I11" s="617">
        <f t="shared" si="5"/>
        <v>22</v>
      </c>
      <c r="J11" s="617">
        <f t="shared" si="5"/>
        <v>89</v>
      </c>
      <c r="K11" s="617">
        <f t="shared" si="5"/>
        <v>61</v>
      </c>
      <c r="L11" s="617">
        <f t="shared" si="5"/>
        <v>212</v>
      </c>
      <c r="M11" s="617">
        <f>SUM(M7:M9)</f>
        <v>273</v>
      </c>
      <c r="N11" s="617">
        <f t="shared" si="5"/>
        <v>46</v>
      </c>
      <c r="O11" s="617">
        <f t="shared" si="5"/>
        <v>184</v>
      </c>
      <c r="P11" s="617">
        <f t="shared" si="5"/>
        <v>230</v>
      </c>
      <c r="Q11" s="71">
        <f t="shared" si="0"/>
        <v>0.8424908424908425</v>
      </c>
      <c r="R11" s="617">
        <f t="shared" si="5"/>
        <v>1</v>
      </c>
      <c r="S11" s="617">
        <f t="shared" si="5"/>
        <v>4</v>
      </c>
      <c r="T11" s="617">
        <f t="shared" si="5"/>
        <v>5</v>
      </c>
      <c r="U11" s="617">
        <f t="shared" si="5"/>
        <v>1</v>
      </c>
      <c r="V11" s="617">
        <f t="shared" si="5"/>
        <v>4</v>
      </c>
      <c r="W11" s="617">
        <f t="shared" si="5"/>
        <v>0</v>
      </c>
      <c r="X11" s="617">
        <f t="shared" si="5"/>
        <v>5</v>
      </c>
      <c r="Y11" s="617">
        <f t="shared" si="5"/>
        <v>0</v>
      </c>
      <c r="Z11" s="617">
        <f t="shared" si="5"/>
        <v>0</v>
      </c>
      <c r="AA11" s="617">
        <f t="shared" si="5"/>
        <v>1</v>
      </c>
      <c r="AB11" s="617">
        <f t="shared" si="5"/>
        <v>3</v>
      </c>
      <c r="AC11" s="617">
        <f t="shared" si="5"/>
        <v>1</v>
      </c>
      <c r="AD11" s="617">
        <f t="shared" si="5"/>
        <v>5</v>
      </c>
      <c r="AE11" s="617">
        <f t="shared" si="5"/>
        <v>0</v>
      </c>
      <c r="AF11" s="617">
        <f t="shared" si="5"/>
        <v>0</v>
      </c>
      <c r="AG11" s="617">
        <f t="shared" si="5"/>
        <v>0</v>
      </c>
      <c r="AH11" s="617">
        <f t="shared" si="5"/>
        <v>4</v>
      </c>
      <c r="AI11" s="617">
        <f t="shared" si="5"/>
        <v>1</v>
      </c>
      <c r="AJ11" s="617">
        <f t="shared" si="5"/>
        <v>5</v>
      </c>
      <c r="AK11" s="82">
        <f t="shared" si="2"/>
        <v>1.8315018315018316E-2</v>
      </c>
    </row>
  </sheetData>
  <mergeCells count="51"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E3:F4"/>
    <mergeCell ref="G3:H4"/>
    <mergeCell ref="AK3:AK6"/>
    <mergeCell ref="G5:G6"/>
    <mergeCell ref="H5:H6"/>
    <mergeCell ref="AH5:AH6"/>
    <mergeCell ref="R3:T4"/>
    <mergeCell ref="U3:X4"/>
    <mergeCell ref="I3:J4"/>
    <mergeCell ref="AE3:AJ4"/>
    <mergeCell ref="V5:V6"/>
    <mergeCell ref="W5:W6"/>
    <mergeCell ref="X5:X6"/>
    <mergeCell ref="Y5:Y6"/>
    <mergeCell ref="AF5:AF6"/>
    <mergeCell ref="K3:K6"/>
    <mergeCell ref="L3:L6"/>
    <mergeCell ref="Y3:AD4"/>
    <mergeCell ref="AI5:AI6"/>
    <mergeCell ref="M3:M6"/>
    <mergeCell ref="J5:J6"/>
    <mergeCell ref="AG5:AG6"/>
    <mergeCell ref="AD5:AD6"/>
    <mergeCell ref="AE5:AE6"/>
    <mergeCell ref="T5:T6"/>
    <mergeCell ref="AJ5:AJ6"/>
    <mergeCell ref="A9:A10"/>
    <mergeCell ref="Z5:Z6"/>
    <mergeCell ref="AA5:AA6"/>
    <mergeCell ref="AB5:AB6"/>
    <mergeCell ref="AC5:AC6"/>
    <mergeCell ref="N5:N6"/>
    <mergeCell ref="O5:O6"/>
    <mergeCell ref="P5:P6"/>
    <mergeCell ref="Q5:Q6"/>
    <mergeCell ref="R5:R6"/>
    <mergeCell ref="S5:S6"/>
    <mergeCell ref="E5:E6"/>
    <mergeCell ref="F5:F6"/>
    <mergeCell ref="U5:U6"/>
    <mergeCell ref="I5:I6"/>
  </mergeCells>
  <phoneticPr fontId="3" type="noConversion"/>
  <pageMargins left="0.7" right="0.7" top="0.75" bottom="0.75" header="0.3" footer="0.3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2"/>
  <sheetViews>
    <sheetView topLeftCell="A11" zoomScale="55" zoomScaleNormal="55" zoomScalePageLayoutView="55" workbookViewId="0">
      <selection activeCell="B20" sqref="B20"/>
    </sheetView>
  </sheetViews>
  <sheetFormatPr defaultColWidth="8.88671875" defaultRowHeight="19.8"/>
  <cols>
    <col min="1" max="1" width="8.88671875" style="1"/>
    <col min="2" max="4" width="8.88671875" style="754"/>
    <col min="5" max="10" width="8.88671875" style="1"/>
    <col min="11" max="11" width="10.109375" style="756" customWidth="1"/>
    <col min="12" max="13" width="8.88671875" style="756"/>
    <col min="14" max="17" width="8.88671875" style="757"/>
    <col min="18" max="16384" width="8.88671875" style="1"/>
  </cols>
  <sheetData>
    <row r="1" spans="1:37" ht="77.099999999999994" customHeight="1" thickBot="1">
      <c r="A1" s="1104" t="s">
        <v>689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6"/>
      <c r="T1" s="996"/>
      <c r="U1" s="996"/>
      <c r="V1" s="996"/>
      <c r="W1" s="996"/>
      <c r="X1" s="996"/>
      <c r="Y1" s="996"/>
      <c r="Z1" s="996"/>
      <c r="AA1" s="996"/>
      <c r="AB1" s="996"/>
      <c r="AC1" s="996"/>
      <c r="AD1" s="996"/>
      <c r="AE1" s="996"/>
      <c r="AF1" s="996"/>
      <c r="AG1" s="996"/>
      <c r="AH1" s="996"/>
      <c r="AI1" s="996"/>
      <c r="AJ1" s="996"/>
      <c r="AK1" s="996"/>
    </row>
    <row r="2" spans="1:37" ht="42" customHeight="1">
      <c r="A2" s="922" t="s">
        <v>690</v>
      </c>
      <c r="B2" s="1230" t="s">
        <v>691</v>
      </c>
      <c r="C2" s="1231"/>
      <c r="D2" s="1231"/>
      <c r="E2" s="1232" t="s">
        <v>0</v>
      </c>
      <c r="F2" s="1021"/>
      <c r="G2" s="1021"/>
      <c r="H2" s="1021"/>
      <c r="I2" s="1021"/>
      <c r="J2" s="1021"/>
      <c r="K2" s="1233" t="s">
        <v>692</v>
      </c>
      <c r="L2" s="1234"/>
      <c r="M2" s="1234"/>
      <c r="N2" s="1235" t="s">
        <v>1</v>
      </c>
      <c r="O2" s="1235"/>
      <c r="P2" s="1235"/>
      <c r="Q2" s="1235"/>
      <c r="R2" s="1237" t="s">
        <v>693</v>
      </c>
      <c r="S2" s="1237"/>
      <c r="T2" s="1238"/>
      <c r="U2" s="1238"/>
      <c r="V2" s="1238"/>
      <c r="W2" s="1238"/>
      <c r="X2" s="1238"/>
      <c r="Y2" s="1238"/>
      <c r="Z2" s="1238"/>
      <c r="AA2" s="1238"/>
      <c r="AB2" s="1238"/>
      <c r="AC2" s="1238"/>
      <c r="AD2" s="1238"/>
      <c r="AE2" s="1238"/>
      <c r="AF2" s="1238"/>
      <c r="AG2" s="1238"/>
      <c r="AH2" s="1238"/>
      <c r="AI2" s="1238"/>
      <c r="AJ2" s="1238"/>
      <c r="AK2" s="1239"/>
    </row>
    <row r="3" spans="1:37">
      <c r="A3" s="923"/>
      <c r="B3" s="1240" t="s">
        <v>3</v>
      </c>
      <c r="C3" s="1214" t="s">
        <v>4</v>
      </c>
      <c r="D3" s="1214" t="s">
        <v>5</v>
      </c>
      <c r="E3" s="1228" t="s">
        <v>694</v>
      </c>
      <c r="F3" s="1228"/>
      <c r="G3" s="998" t="s">
        <v>695</v>
      </c>
      <c r="H3" s="998"/>
      <c r="I3" s="998" t="s">
        <v>696</v>
      </c>
      <c r="J3" s="998"/>
      <c r="K3" s="1049" t="s">
        <v>3</v>
      </c>
      <c r="L3" s="1049" t="s">
        <v>4</v>
      </c>
      <c r="M3" s="1049" t="s">
        <v>5</v>
      </c>
      <c r="N3" s="1236"/>
      <c r="O3" s="1236"/>
      <c r="P3" s="1236"/>
      <c r="Q3" s="1236"/>
      <c r="R3" s="1217" t="s">
        <v>697</v>
      </c>
      <c r="S3" s="1217"/>
      <c r="T3" s="1218"/>
      <c r="U3" s="1217" t="s">
        <v>698</v>
      </c>
      <c r="V3" s="1218"/>
      <c r="W3" s="1218"/>
      <c r="X3" s="1218"/>
      <c r="Y3" s="1217" t="s">
        <v>699</v>
      </c>
      <c r="Z3" s="1218"/>
      <c r="AA3" s="1218"/>
      <c r="AB3" s="1218"/>
      <c r="AC3" s="1218"/>
      <c r="AD3" s="1219"/>
      <c r="AE3" s="1218" t="s">
        <v>700</v>
      </c>
      <c r="AF3" s="1218"/>
      <c r="AG3" s="1218"/>
      <c r="AH3" s="1218"/>
      <c r="AI3" s="1218"/>
      <c r="AJ3" s="1218"/>
      <c r="AK3" s="1242" t="s">
        <v>701</v>
      </c>
    </row>
    <row r="4" spans="1:37">
      <c r="A4" s="923"/>
      <c r="B4" s="1240"/>
      <c r="C4" s="1214"/>
      <c r="D4" s="1214"/>
      <c r="E4" s="1229"/>
      <c r="F4" s="1229"/>
      <c r="G4" s="998"/>
      <c r="H4" s="998"/>
      <c r="I4" s="1229"/>
      <c r="J4" s="1229"/>
      <c r="K4" s="1224"/>
      <c r="L4" s="1224"/>
      <c r="M4" s="1224"/>
      <c r="N4" s="1236"/>
      <c r="O4" s="1236"/>
      <c r="P4" s="1236"/>
      <c r="Q4" s="1236"/>
      <c r="R4" s="1218"/>
      <c r="S4" s="1218"/>
      <c r="T4" s="1218"/>
      <c r="U4" s="1218"/>
      <c r="V4" s="1218"/>
      <c r="W4" s="1218"/>
      <c r="X4" s="1218"/>
      <c r="Y4" s="1218"/>
      <c r="Z4" s="1218"/>
      <c r="AA4" s="1218"/>
      <c r="AB4" s="1218"/>
      <c r="AC4" s="1218"/>
      <c r="AD4" s="1219"/>
      <c r="AE4" s="1218"/>
      <c r="AF4" s="1218"/>
      <c r="AG4" s="1218"/>
      <c r="AH4" s="1218"/>
      <c r="AI4" s="1218"/>
      <c r="AJ4" s="1218"/>
      <c r="AK4" s="1243"/>
    </row>
    <row r="5" spans="1:37">
      <c r="A5" s="923"/>
      <c r="B5" s="1240"/>
      <c r="C5" s="1214"/>
      <c r="D5" s="1214"/>
      <c r="E5" s="1226" t="s">
        <v>3</v>
      </c>
      <c r="F5" s="1226" t="s">
        <v>4</v>
      </c>
      <c r="G5" s="1226" t="s">
        <v>3</v>
      </c>
      <c r="H5" s="1226" t="s">
        <v>4</v>
      </c>
      <c r="I5" s="1226" t="s">
        <v>3</v>
      </c>
      <c r="J5" s="1226" t="s">
        <v>4</v>
      </c>
      <c r="K5" s="1224"/>
      <c r="L5" s="1224"/>
      <c r="M5" s="1224"/>
      <c r="N5" s="1220" t="s">
        <v>3</v>
      </c>
      <c r="O5" s="1220" t="s">
        <v>4</v>
      </c>
      <c r="P5" s="1220" t="s">
        <v>5</v>
      </c>
      <c r="Q5" s="1220" t="s">
        <v>702</v>
      </c>
      <c r="R5" s="1212" t="s">
        <v>3</v>
      </c>
      <c r="S5" s="1212" t="s">
        <v>4</v>
      </c>
      <c r="T5" s="1214" t="s">
        <v>703</v>
      </c>
      <c r="U5" s="1212" t="s">
        <v>694</v>
      </c>
      <c r="V5" s="1212" t="s">
        <v>704</v>
      </c>
      <c r="W5" s="1212" t="s">
        <v>705</v>
      </c>
      <c r="X5" s="1214" t="s">
        <v>703</v>
      </c>
      <c r="Y5" s="1212" t="s">
        <v>706</v>
      </c>
      <c r="Z5" s="1212" t="s">
        <v>707</v>
      </c>
      <c r="AA5" s="1212" t="s">
        <v>708</v>
      </c>
      <c r="AB5" s="1212" t="s">
        <v>709</v>
      </c>
      <c r="AC5" s="1212" t="s">
        <v>710</v>
      </c>
      <c r="AD5" s="1214" t="s">
        <v>5</v>
      </c>
      <c r="AE5" s="1212" t="s">
        <v>711</v>
      </c>
      <c r="AF5" s="1212" t="s">
        <v>712</v>
      </c>
      <c r="AG5" s="1212" t="s">
        <v>713</v>
      </c>
      <c r="AH5" s="1212" t="s">
        <v>714</v>
      </c>
      <c r="AI5" s="1212" t="s">
        <v>715</v>
      </c>
      <c r="AJ5" s="1214" t="s">
        <v>703</v>
      </c>
      <c r="AK5" s="1243"/>
    </row>
    <row r="6" spans="1:37" ht="62.4" customHeight="1" thickBot="1">
      <c r="A6" s="924"/>
      <c r="B6" s="1241"/>
      <c r="C6" s="1216"/>
      <c r="D6" s="1216"/>
      <c r="E6" s="1227"/>
      <c r="F6" s="1227"/>
      <c r="G6" s="1227"/>
      <c r="H6" s="1227"/>
      <c r="I6" s="1227"/>
      <c r="J6" s="1227"/>
      <c r="K6" s="1225"/>
      <c r="L6" s="1225"/>
      <c r="M6" s="1225"/>
      <c r="N6" s="1221"/>
      <c r="O6" s="1221"/>
      <c r="P6" s="1221"/>
      <c r="Q6" s="1222"/>
      <c r="R6" s="1223"/>
      <c r="S6" s="1223"/>
      <c r="T6" s="1216"/>
      <c r="U6" s="1223"/>
      <c r="V6" s="1213"/>
      <c r="W6" s="1213"/>
      <c r="X6" s="1215"/>
      <c r="Y6" s="1213"/>
      <c r="Z6" s="1213"/>
      <c r="AA6" s="1213"/>
      <c r="AB6" s="1213"/>
      <c r="AC6" s="1213"/>
      <c r="AD6" s="1216"/>
      <c r="AE6" s="1213"/>
      <c r="AF6" s="1213"/>
      <c r="AG6" s="1213"/>
      <c r="AH6" s="1213"/>
      <c r="AI6" s="1213"/>
      <c r="AJ6" s="1215"/>
      <c r="AK6" s="1244"/>
    </row>
    <row r="7" spans="1:37" ht="79.2">
      <c r="A7" s="726" t="s">
        <v>716</v>
      </c>
      <c r="B7" s="727">
        <v>19</v>
      </c>
      <c r="C7" s="728">
        <v>32</v>
      </c>
      <c r="D7" s="728">
        <v>51</v>
      </c>
      <c r="E7" s="729">
        <v>1</v>
      </c>
      <c r="F7" s="729">
        <v>1</v>
      </c>
      <c r="G7" s="729">
        <v>5</v>
      </c>
      <c r="H7" s="729">
        <v>5</v>
      </c>
      <c r="I7" s="729">
        <v>13</v>
      </c>
      <c r="J7" s="729">
        <v>26</v>
      </c>
      <c r="K7" s="730">
        <v>19</v>
      </c>
      <c r="L7" s="730">
        <v>32</v>
      </c>
      <c r="M7" s="730">
        <v>51</v>
      </c>
      <c r="N7" s="731">
        <v>19</v>
      </c>
      <c r="O7" s="731">
        <v>31</v>
      </c>
      <c r="P7" s="731">
        <v>50</v>
      </c>
      <c r="Q7" s="732">
        <f t="shared" ref="Q7:Q20" si="0">P7/D7</f>
        <v>0.98039215686274506</v>
      </c>
      <c r="R7" s="733">
        <v>2</v>
      </c>
      <c r="S7" s="733">
        <v>0</v>
      </c>
      <c r="T7" s="734">
        <v>2</v>
      </c>
      <c r="U7" s="733">
        <v>0</v>
      </c>
      <c r="V7" s="733">
        <v>1</v>
      </c>
      <c r="W7" s="733">
        <v>1</v>
      </c>
      <c r="X7" s="734">
        <v>2</v>
      </c>
      <c r="Y7" s="733">
        <v>0</v>
      </c>
      <c r="Z7" s="733">
        <v>0</v>
      </c>
      <c r="AA7" s="733">
        <v>0</v>
      </c>
      <c r="AB7" s="733">
        <v>2</v>
      </c>
      <c r="AC7" s="733">
        <v>0</v>
      </c>
      <c r="AD7" s="734">
        <v>2</v>
      </c>
      <c r="AE7" s="733">
        <v>0</v>
      </c>
      <c r="AF7" s="733">
        <v>0</v>
      </c>
      <c r="AG7" s="733">
        <v>0</v>
      </c>
      <c r="AH7" s="733">
        <v>2</v>
      </c>
      <c r="AI7" s="733">
        <v>0</v>
      </c>
      <c r="AJ7" s="734">
        <v>2</v>
      </c>
      <c r="AK7" s="735">
        <f t="shared" ref="AK7:AK20" si="1">T7/M7</f>
        <v>3.9215686274509803E-2</v>
      </c>
    </row>
    <row r="8" spans="1:37" ht="59.4">
      <c r="A8" s="736" t="s">
        <v>717</v>
      </c>
      <c r="B8" s="737">
        <v>22</v>
      </c>
      <c r="C8" s="738">
        <v>43</v>
      </c>
      <c r="D8" s="738">
        <v>65</v>
      </c>
      <c r="E8" s="739">
        <v>1</v>
      </c>
      <c r="F8" s="739">
        <v>7</v>
      </c>
      <c r="G8" s="739">
        <v>10</v>
      </c>
      <c r="H8" s="739">
        <v>26</v>
      </c>
      <c r="I8" s="739">
        <v>11</v>
      </c>
      <c r="J8" s="739">
        <v>10</v>
      </c>
      <c r="K8" s="740">
        <v>22</v>
      </c>
      <c r="L8" s="740">
        <v>43</v>
      </c>
      <c r="M8" s="740">
        <v>65</v>
      </c>
      <c r="N8" s="741">
        <v>19</v>
      </c>
      <c r="O8" s="741">
        <v>30</v>
      </c>
      <c r="P8" s="741">
        <v>49</v>
      </c>
      <c r="Q8" s="732">
        <f t="shared" si="0"/>
        <v>0.75384615384615383</v>
      </c>
      <c r="R8" s="742">
        <v>2</v>
      </c>
      <c r="S8" s="742">
        <v>1</v>
      </c>
      <c r="T8" s="644">
        <v>3</v>
      </c>
      <c r="U8" s="742">
        <v>1</v>
      </c>
      <c r="V8" s="742">
        <v>1</v>
      </c>
      <c r="W8" s="742">
        <v>1</v>
      </c>
      <c r="X8" s="644">
        <v>3</v>
      </c>
      <c r="Y8" s="742">
        <v>0</v>
      </c>
      <c r="Z8" s="742">
        <v>0</v>
      </c>
      <c r="AA8" s="742">
        <v>0</v>
      </c>
      <c r="AB8" s="742">
        <v>2</v>
      </c>
      <c r="AC8" s="742" t="s">
        <v>718</v>
      </c>
      <c r="AD8" s="644">
        <v>3</v>
      </c>
      <c r="AE8" s="742">
        <v>0</v>
      </c>
      <c r="AF8" s="742">
        <v>2</v>
      </c>
      <c r="AG8" s="742">
        <v>0</v>
      </c>
      <c r="AH8" s="742">
        <v>0</v>
      </c>
      <c r="AI8" s="742">
        <v>1</v>
      </c>
      <c r="AJ8" s="644">
        <v>3</v>
      </c>
      <c r="AK8" s="735">
        <f t="shared" si="1"/>
        <v>4.6153846153846156E-2</v>
      </c>
    </row>
    <row r="9" spans="1:37" ht="57.75" customHeight="1">
      <c r="A9" s="736" t="s">
        <v>719</v>
      </c>
      <c r="B9" s="737">
        <v>3</v>
      </c>
      <c r="C9" s="738">
        <v>18</v>
      </c>
      <c r="D9" s="738">
        <v>21</v>
      </c>
      <c r="E9" s="739">
        <v>0</v>
      </c>
      <c r="F9" s="739">
        <v>7</v>
      </c>
      <c r="G9" s="739">
        <v>1</v>
      </c>
      <c r="H9" s="739">
        <v>4</v>
      </c>
      <c r="I9" s="739">
        <v>2</v>
      </c>
      <c r="J9" s="739">
        <v>7</v>
      </c>
      <c r="K9" s="740">
        <v>3</v>
      </c>
      <c r="L9" s="740">
        <v>18</v>
      </c>
      <c r="M9" s="740">
        <v>21</v>
      </c>
      <c r="N9" s="741">
        <v>3</v>
      </c>
      <c r="O9" s="741">
        <v>18</v>
      </c>
      <c r="P9" s="741">
        <v>21</v>
      </c>
      <c r="Q9" s="732">
        <f t="shared" si="0"/>
        <v>1</v>
      </c>
      <c r="R9" s="742">
        <v>12</v>
      </c>
      <c r="S9" s="742">
        <v>3</v>
      </c>
      <c r="T9" s="644">
        <v>15</v>
      </c>
      <c r="U9" s="742">
        <v>5</v>
      </c>
      <c r="V9" s="742">
        <v>5</v>
      </c>
      <c r="W9" s="742">
        <v>5</v>
      </c>
      <c r="X9" s="644">
        <v>15</v>
      </c>
      <c r="Y9" s="742">
        <v>0</v>
      </c>
      <c r="Z9" s="742">
        <v>0</v>
      </c>
      <c r="AA9" s="742">
        <v>0</v>
      </c>
      <c r="AB9" s="742">
        <v>0</v>
      </c>
      <c r="AC9" s="742" t="s">
        <v>720</v>
      </c>
      <c r="AD9" s="644">
        <v>15</v>
      </c>
      <c r="AE9" s="742">
        <v>0</v>
      </c>
      <c r="AF9" s="742">
        <v>4</v>
      </c>
      <c r="AG9" s="742">
        <v>10</v>
      </c>
      <c r="AH9" s="742">
        <v>1</v>
      </c>
      <c r="AI9" s="742">
        <v>0</v>
      </c>
      <c r="AJ9" s="644">
        <v>15</v>
      </c>
      <c r="AK9" s="735">
        <f t="shared" si="1"/>
        <v>0.7142857142857143</v>
      </c>
    </row>
    <row r="10" spans="1:37" ht="57.75" customHeight="1">
      <c r="A10" s="736" t="s">
        <v>721</v>
      </c>
      <c r="B10" s="737">
        <v>60</v>
      </c>
      <c r="C10" s="738">
        <v>70</v>
      </c>
      <c r="D10" s="738">
        <v>130</v>
      </c>
      <c r="E10" s="557">
        <v>0</v>
      </c>
      <c r="F10" s="557">
        <v>0</v>
      </c>
      <c r="G10" s="557">
        <v>52</v>
      </c>
      <c r="H10" s="557">
        <v>40</v>
      </c>
      <c r="I10" s="557">
        <v>8</v>
      </c>
      <c r="J10" s="557">
        <v>30</v>
      </c>
      <c r="K10" s="740">
        <v>60</v>
      </c>
      <c r="L10" s="740">
        <v>70</v>
      </c>
      <c r="M10" s="740">
        <v>130</v>
      </c>
      <c r="N10" s="741">
        <v>15</v>
      </c>
      <c r="O10" s="741">
        <v>42</v>
      </c>
      <c r="P10" s="741">
        <v>57</v>
      </c>
      <c r="Q10" s="732">
        <f t="shared" si="0"/>
        <v>0.43846153846153846</v>
      </c>
      <c r="R10" s="742">
        <v>0</v>
      </c>
      <c r="S10" s="742">
        <v>1</v>
      </c>
      <c r="T10" s="644">
        <v>1</v>
      </c>
      <c r="U10" s="742">
        <v>0</v>
      </c>
      <c r="V10" s="742">
        <v>0</v>
      </c>
      <c r="W10" s="742">
        <v>1</v>
      </c>
      <c r="X10" s="644">
        <v>1</v>
      </c>
      <c r="Y10" s="742">
        <v>0</v>
      </c>
      <c r="Z10" s="742">
        <v>0</v>
      </c>
      <c r="AA10" s="742">
        <v>0</v>
      </c>
      <c r="AB10" s="742">
        <v>0</v>
      </c>
      <c r="AC10" s="742" t="s">
        <v>722</v>
      </c>
      <c r="AD10" s="644">
        <v>1</v>
      </c>
      <c r="AE10" s="742">
        <v>0</v>
      </c>
      <c r="AF10" s="742">
        <v>0</v>
      </c>
      <c r="AG10" s="742">
        <v>0</v>
      </c>
      <c r="AH10" s="742">
        <v>1</v>
      </c>
      <c r="AI10" s="742">
        <v>0</v>
      </c>
      <c r="AJ10" s="644">
        <v>1</v>
      </c>
      <c r="AK10" s="735">
        <f t="shared" si="1"/>
        <v>7.6923076923076927E-3</v>
      </c>
    </row>
    <row r="11" spans="1:37" ht="59.25" customHeight="1">
      <c r="A11" s="736" t="s">
        <v>723</v>
      </c>
      <c r="B11" s="737">
        <v>3</v>
      </c>
      <c r="C11" s="738">
        <v>8</v>
      </c>
      <c r="D11" s="738">
        <v>11</v>
      </c>
      <c r="E11" s="557">
        <v>0</v>
      </c>
      <c r="F11" s="557">
        <v>2</v>
      </c>
      <c r="G11" s="557">
        <v>3</v>
      </c>
      <c r="H11" s="557">
        <v>4</v>
      </c>
      <c r="I11" s="557">
        <v>0</v>
      </c>
      <c r="J11" s="557">
        <v>2</v>
      </c>
      <c r="K11" s="740">
        <v>3</v>
      </c>
      <c r="L11" s="740">
        <v>8</v>
      </c>
      <c r="M11" s="740">
        <v>11</v>
      </c>
      <c r="N11" s="741">
        <v>3</v>
      </c>
      <c r="O11" s="741">
        <v>8</v>
      </c>
      <c r="P11" s="741">
        <v>11</v>
      </c>
      <c r="Q11" s="732">
        <f t="shared" si="0"/>
        <v>1</v>
      </c>
      <c r="R11" s="743">
        <v>0</v>
      </c>
      <c r="S11" s="743">
        <v>0</v>
      </c>
      <c r="T11" s="40">
        <v>0</v>
      </c>
      <c r="U11" s="743">
        <v>0</v>
      </c>
      <c r="V11" s="743">
        <v>0</v>
      </c>
      <c r="W11" s="743">
        <v>0</v>
      </c>
      <c r="X11" s="40">
        <v>0</v>
      </c>
      <c r="Y11" s="743">
        <v>0</v>
      </c>
      <c r="Z11" s="743">
        <v>0</v>
      </c>
      <c r="AA11" s="743">
        <v>0</v>
      </c>
      <c r="AB11" s="743">
        <v>0</v>
      </c>
      <c r="AC11" s="743">
        <v>0</v>
      </c>
      <c r="AD11" s="40">
        <v>0</v>
      </c>
      <c r="AE11" s="743">
        <v>0</v>
      </c>
      <c r="AF11" s="743">
        <v>0</v>
      </c>
      <c r="AG11" s="743">
        <v>0</v>
      </c>
      <c r="AH11" s="743">
        <v>0</v>
      </c>
      <c r="AI11" s="743">
        <v>0</v>
      </c>
      <c r="AJ11" s="40">
        <v>0</v>
      </c>
      <c r="AK11" s="735">
        <f t="shared" si="1"/>
        <v>0</v>
      </c>
    </row>
    <row r="12" spans="1:37" ht="60.75" customHeight="1">
      <c r="A12" s="736" t="s">
        <v>724</v>
      </c>
      <c r="B12" s="737">
        <v>4</v>
      </c>
      <c r="C12" s="738">
        <v>40</v>
      </c>
      <c r="D12" s="738">
        <v>44</v>
      </c>
      <c r="E12" s="557">
        <v>2</v>
      </c>
      <c r="F12" s="557">
        <v>1</v>
      </c>
      <c r="G12" s="557">
        <v>1</v>
      </c>
      <c r="H12" s="557">
        <v>36</v>
      </c>
      <c r="I12" s="557">
        <v>1</v>
      </c>
      <c r="J12" s="557">
        <v>3</v>
      </c>
      <c r="K12" s="740">
        <v>4</v>
      </c>
      <c r="L12" s="740">
        <v>40</v>
      </c>
      <c r="M12" s="740">
        <v>44</v>
      </c>
      <c r="N12" s="741">
        <v>4</v>
      </c>
      <c r="O12" s="741">
        <v>20</v>
      </c>
      <c r="P12" s="741">
        <v>24</v>
      </c>
      <c r="Q12" s="732">
        <f t="shared" si="0"/>
        <v>0.54545454545454541</v>
      </c>
      <c r="R12" s="743">
        <v>0</v>
      </c>
      <c r="S12" s="743">
        <v>0</v>
      </c>
      <c r="T12" s="40">
        <v>0</v>
      </c>
      <c r="U12" s="743">
        <v>0</v>
      </c>
      <c r="V12" s="743">
        <v>0</v>
      </c>
      <c r="W12" s="743">
        <v>0</v>
      </c>
      <c r="X12" s="40">
        <v>0</v>
      </c>
      <c r="Y12" s="743">
        <v>0</v>
      </c>
      <c r="Z12" s="743">
        <v>0</v>
      </c>
      <c r="AA12" s="743">
        <v>0</v>
      </c>
      <c r="AB12" s="743">
        <v>0</v>
      </c>
      <c r="AC12" s="743">
        <v>0</v>
      </c>
      <c r="AD12" s="40">
        <v>0</v>
      </c>
      <c r="AE12" s="743">
        <v>0</v>
      </c>
      <c r="AF12" s="743">
        <v>0</v>
      </c>
      <c r="AG12" s="743">
        <v>0</v>
      </c>
      <c r="AH12" s="743">
        <v>0</v>
      </c>
      <c r="AI12" s="743">
        <v>0</v>
      </c>
      <c r="AJ12" s="40">
        <v>0</v>
      </c>
      <c r="AK12" s="735">
        <f t="shared" si="1"/>
        <v>0</v>
      </c>
    </row>
    <row r="13" spans="1:37" ht="60" customHeight="1">
      <c r="A13" s="736" t="s">
        <v>725</v>
      </c>
      <c r="B13" s="737">
        <v>4</v>
      </c>
      <c r="C13" s="738">
        <v>19</v>
      </c>
      <c r="D13" s="738">
        <v>23</v>
      </c>
      <c r="E13" s="557">
        <v>0</v>
      </c>
      <c r="F13" s="557">
        <v>10</v>
      </c>
      <c r="G13" s="557">
        <v>2</v>
      </c>
      <c r="H13" s="557">
        <v>6</v>
      </c>
      <c r="I13" s="557">
        <v>2</v>
      </c>
      <c r="J13" s="557">
        <v>3</v>
      </c>
      <c r="K13" s="740">
        <v>4</v>
      </c>
      <c r="L13" s="740">
        <v>19</v>
      </c>
      <c r="M13" s="740">
        <v>23</v>
      </c>
      <c r="N13" s="741">
        <v>0</v>
      </c>
      <c r="O13" s="741">
        <v>1</v>
      </c>
      <c r="P13" s="741">
        <v>1</v>
      </c>
      <c r="Q13" s="732">
        <f t="shared" si="0"/>
        <v>4.3478260869565216E-2</v>
      </c>
      <c r="R13" s="743">
        <v>0</v>
      </c>
      <c r="S13" s="743">
        <v>0</v>
      </c>
      <c r="T13" s="40">
        <v>0</v>
      </c>
      <c r="U13" s="743">
        <v>0</v>
      </c>
      <c r="V13" s="743">
        <v>0</v>
      </c>
      <c r="W13" s="743">
        <v>0</v>
      </c>
      <c r="X13" s="40">
        <v>0</v>
      </c>
      <c r="Y13" s="743">
        <v>0</v>
      </c>
      <c r="Z13" s="743">
        <v>0</v>
      </c>
      <c r="AA13" s="743">
        <v>0</v>
      </c>
      <c r="AB13" s="743">
        <v>0</v>
      </c>
      <c r="AC13" s="743">
        <v>0</v>
      </c>
      <c r="AD13" s="40">
        <v>0</v>
      </c>
      <c r="AE13" s="743">
        <v>0</v>
      </c>
      <c r="AF13" s="743">
        <v>0</v>
      </c>
      <c r="AG13" s="743">
        <v>0</v>
      </c>
      <c r="AH13" s="743">
        <v>0</v>
      </c>
      <c r="AI13" s="743">
        <v>0</v>
      </c>
      <c r="AJ13" s="40">
        <v>0</v>
      </c>
      <c r="AK13" s="735">
        <f t="shared" si="1"/>
        <v>0</v>
      </c>
    </row>
    <row r="14" spans="1:37" ht="57.75" customHeight="1">
      <c r="A14" s="736" t="s">
        <v>726</v>
      </c>
      <c r="B14" s="737">
        <v>5</v>
      </c>
      <c r="C14" s="738">
        <v>14</v>
      </c>
      <c r="D14" s="738">
        <v>19</v>
      </c>
      <c r="E14" s="557">
        <v>0</v>
      </c>
      <c r="F14" s="557">
        <v>0</v>
      </c>
      <c r="G14" s="557">
        <v>3</v>
      </c>
      <c r="H14" s="557">
        <v>11</v>
      </c>
      <c r="I14" s="557">
        <v>2</v>
      </c>
      <c r="J14" s="557">
        <v>3</v>
      </c>
      <c r="K14" s="740">
        <v>5</v>
      </c>
      <c r="L14" s="740">
        <v>14</v>
      </c>
      <c r="M14" s="740">
        <v>19</v>
      </c>
      <c r="N14" s="741">
        <v>4</v>
      </c>
      <c r="O14" s="741">
        <v>11</v>
      </c>
      <c r="P14" s="741">
        <v>15</v>
      </c>
      <c r="Q14" s="732">
        <f t="shared" si="0"/>
        <v>0.78947368421052633</v>
      </c>
      <c r="R14" s="743">
        <v>0</v>
      </c>
      <c r="S14" s="743">
        <v>0</v>
      </c>
      <c r="T14" s="40">
        <v>0</v>
      </c>
      <c r="U14" s="743">
        <v>0</v>
      </c>
      <c r="V14" s="743">
        <v>0</v>
      </c>
      <c r="W14" s="743">
        <v>0</v>
      </c>
      <c r="X14" s="40">
        <v>0</v>
      </c>
      <c r="Y14" s="743">
        <v>0</v>
      </c>
      <c r="Z14" s="743">
        <v>0</v>
      </c>
      <c r="AA14" s="743">
        <v>0</v>
      </c>
      <c r="AB14" s="743">
        <v>0</v>
      </c>
      <c r="AC14" s="743">
        <v>0</v>
      </c>
      <c r="AD14" s="40">
        <v>0</v>
      </c>
      <c r="AE14" s="743">
        <v>0</v>
      </c>
      <c r="AF14" s="743">
        <v>0</v>
      </c>
      <c r="AG14" s="743">
        <v>0</v>
      </c>
      <c r="AH14" s="743">
        <v>0</v>
      </c>
      <c r="AI14" s="743">
        <v>0</v>
      </c>
      <c r="AJ14" s="40">
        <v>0</v>
      </c>
      <c r="AK14" s="735">
        <f t="shared" si="1"/>
        <v>0</v>
      </c>
    </row>
    <row r="15" spans="1:37" ht="60" customHeight="1">
      <c r="A15" s="736" t="s">
        <v>727</v>
      </c>
      <c r="B15" s="737">
        <v>6</v>
      </c>
      <c r="C15" s="738">
        <v>12</v>
      </c>
      <c r="D15" s="738">
        <v>18</v>
      </c>
      <c r="E15" s="557">
        <v>0</v>
      </c>
      <c r="F15" s="557">
        <v>0</v>
      </c>
      <c r="G15" s="557">
        <v>3</v>
      </c>
      <c r="H15" s="557">
        <v>8</v>
      </c>
      <c r="I15" s="557">
        <v>3</v>
      </c>
      <c r="J15" s="557">
        <v>4</v>
      </c>
      <c r="K15" s="740">
        <v>6</v>
      </c>
      <c r="L15" s="740">
        <v>12</v>
      </c>
      <c r="M15" s="740">
        <v>18</v>
      </c>
      <c r="N15" s="741">
        <v>3</v>
      </c>
      <c r="O15" s="741">
        <v>2</v>
      </c>
      <c r="P15" s="741">
        <v>5</v>
      </c>
      <c r="Q15" s="732">
        <f t="shared" si="0"/>
        <v>0.27777777777777779</v>
      </c>
      <c r="R15" s="743">
        <v>0</v>
      </c>
      <c r="S15" s="743">
        <v>0</v>
      </c>
      <c r="T15" s="40">
        <v>0</v>
      </c>
      <c r="U15" s="743">
        <v>0</v>
      </c>
      <c r="V15" s="743">
        <v>0</v>
      </c>
      <c r="W15" s="743">
        <v>0</v>
      </c>
      <c r="X15" s="40">
        <v>0</v>
      </c>
      <c r="Y15" s="743">
        <v>0</v>
      </c>
      <c r="Z15" s="743">
        <v>0</v>
      </c>
      <c r="AA15" s="743">
        <v>0</v>
      </c>
      <c r="AB15" s="743">
        <v>0</v>
      </c>
      <c r="AC15" s="743">
        <v>0</v>
      </c>
      <c r="AD15" s="40">
        <v>0</v>
      </c>
      <c r="AE15" s="743">
        <v>0</v>
      </c>
      <c r="AF15" s="743">
        <v>0</v>
      </c>
      <c r="AG15" s="743">
        <v>0</v>
      </c>
      <c r="AH15" s="743">
        <v>0</v>
      </c>
      <c r="AI15" s="743">
        <v>0</v>
      </c>
      <c r="AJ15" s="40">
        <v>0</v>
      </c>
      <c r="AK15" s="735">
        <f t="shared" si="1"/>
        <v>0</v>
      </c>
    </row>
    <row r="16" spans="1:37" ht="64.5" customHeight="1">
      <c r="A16" s="736" t="s">
        <v>728</v>
      </c>
      <c r="B16" s="737">
        <v>5</v>
      </c>
      <c r="C16" s="738">
        <v>25</v>
      </c>
      <c r="D16" s="738">
        <v>30</v>
      </c>
      <c r="E16" s="557">
        <v>1</v>
      </c>
      <c r="F16" s="557">
        <v>2</v>
      </c>
      <c r="G16" s="557">
        <v>3</v>
      </c>
      <c r="H16" s="557">
        <v>8</v>
      </c>
      <c r="I16" s="557">
        <v>1</v>
      </c>
      <c r="J16" s="557">
        <v>15</v>
      </c>
      <c r="K16" s="740">
        <v>5</v>
      </c>
      <c r="L16" s="740">
        <v>25</v>
      </c>
      <c r="M16" s="740">
        <v>30</v>
      </c>
      <c r="N16" s="741">
        <v>1</v>
      </c>
      <c r="O16" s="741">
        <v>13</v>
      </c>
      <c r="P16" s="741">
        <v>14</v>
      </c>
      <c r="Q16" s="732">
        <f t="shared" si="0"/>
        <v>0.46666666666666667</v>
      </c>
      <c r="R16" s="743">
        <v>0</v>
      </c>
      <c r="S16" s="743">
        <v>0</v>
      </c>
      <c r="T16" s="40">
        <v>0</v>
      </c>
      <c r="U16" s="743">
        <v>0</v>
      </c>
      <c r="V16" s="743">
        <v>0</v>
      </c>
      <c r="W16" s="743">
        <v>0</v>
      </c>
      <c r="X16" s="40">
        <v>0</v>
      </c>
      <c r="Y16" s="743">
        <v>0</v>
      </c>
      <c r="Z16" s="743">
        <v>0</v>
      </c>
      <c r="AA16" s="743">
        <v>0</v>
      </c>
      <c r="AB16" s="743">
        <v>0</v>
      </c>
      <c r="AC16" s="743">
        <v>0</v>
      </c>
      <c r="AD16" s="40">
        <v>0</v>
      </c>
      <c r="AE16" s="743">
        <v>0</v>
      </c>
      <c r="AF16" s="743">
        <v>0</v>
      </c>
      <c r="AG16" s="743">
        <v>0</v>
      </c>
      <c r="AH16" s="743">
        <v>0</v>
      </c>
      <c r="AI16" s="743">
        <v>0</v>
      </c>
      <c r="AJ16" s="40">
        <v>0</v>
      </c>
      <c r="AK16" s="735">
        <f t="shared" si="1"/>
        <v>0</v>
      </c>
    </row>
    <row r="17" spans="1:37" ht="60" customHeight="1">
      <c r="A17" s="736" t="s">
        <v>729</v>
      </c>
      <c r="B17" s="737">
        <v>12</v>
      </c>
      <c r="C17" s="738">
        <v>28</v>
      </c>
      <c r="D17" s="738">
        <v>40</v>
      </c>
      <c r="E17" s="557">
        <v>4</v>
      </c>
      <c r="F17" s="557">
        <v>10</v>
      </c>
      <c r="G17" s="557">
        <v>2</v>
      </c>
      <c r="H17" s="557">
        <v>0</v>
      </c>
      <c r="I17" s="557">
        <v>6</v>
      </c>
      <c r="J17" s="557">
        <v>18</v>
      </c>
      <c r="K17" s="740">
        <v>12</v>
      </c>
      <c r="L17" s="740">
        <v>28</v>
      </c>
      <c r="M17" s="740">
        <v>40</v>
      </c>
      <c r="N17" s="741">
        <v>4</v>
      </c>
      <c r="O17" s="741">
        <v>16</v>
      </c>
      <c r="P17" s="741">
        <v>20</v>
      </c>
      <c r="Q17" s="732">
        <f t="shared" si="0"/>
        <v>0.5</v>
      </c>
      <c r="R17" s="743">
        <v>0</v>
      </c>
      <c r="S17" s="743">
        <v>0</v>
      </c>
      <c r="T17" s="40">
        <v>0</v>
      </c>
      <c r="U17" s="743">
        <v>0</v>
      </c>
      <c r="V17" s="743">
        <v>0</v>
      </c>
      <c r="W17" s="743">
        <v>0</v>
      </c>
      <c r="X17" s="40">
        <v>0</v>
      </c>
      <c r="Y17" s="743">
        <v>0</v>
      </c>
      <c r="Z17" s="743">
        <v>0</v>
      </c>
      <c r="AA17" s="743">
        <v>0</v>
      </c>
      <c r="AB17" s="743">
        <v>0</v>
      </c>
      <c r="AC17" s="743">
        <v>0</v>
      </c>
      <c r="AD17" s="40">
        <v>0</v>
      </c>
      <c r="AE17" s="743">
        <v>0</v>
      </c>
      <c r="AF17" s="743">
        <v>0</v>
      </c>
      <c r="AG17" s="743">
        <v>0</v>
      </c>
      <c r="AH17" s="743">
        <v>0</v>
      </c>
      <c r="AI17" s="743">
        <v>0</v>
      </c>
      <c r="AJ17" s="40">
        <v>0</v>
      </c>
      <c r="AK17" s="735">
        <f t="shared" si="1"/>
        <v>0</v>
      </c>
    </row>
    <row r="18" spans="1:37" ht="60.75" customHeight="1">
      <c r="A18" s="744" t="s">
        <v>730</v>
      </c>
      <c r="B18" s="737">
        <v>2</v>
      </c>
      <c r="C18" s="738">
        <v>10</v>
      </c>
      <c r="D18" s="738">
        <v>12</v>
      </c>
      <c r="E18" s="557">
        <v>2</v>
      </c>
      <c r="F18" s="745">
        <v>3</v>
      </c>
      <c r="G18" s="745">
        <v>0</v>
      </c>
      <c r="H18" s="745">
        <v>7</v>
      </c>
      <c r="I18" s="745">
        <v>0</v>
      </c>
      <c r="J18" s="745">
        <v>0</v>
      </c>
      <c r="K18" s="740">
        <v>2</v>
      </c>
      <c r="L18" s="740">
        <v>10</v>
      </c>
      <c r="M18" s="740">
        <v>12</v>
      </c>
      <c r="N18" s="741">
        <v>0</v>
      </c>
      <c r="O18" s="741">
        <v>8</v>
      </c>
      <c r="P18" s="741">
        <v>8</v>
      </c>
      <c r="Q18" s="732">
        <f t="shared" si="0"/>
        <v>0.66666666666666663</v>
      </c>
      <c r="R18" s="743">
        <v>0</v>
      </c>
      <c r="S18" s="743">
        <v>0</v>
      </c>
      <c r="T18" s="40">
        <v>0</v>
      </c>
      <c r="U18" s="743">
        <v>0</v>
      </c>
      <c r="V18" s="743">
        <v>0</v>
      </c>
      <c r="W18" s="743">
        <v>0</v>
      </c>
      <c r="X18" s="40">
        <v>0</v>
      </c>
      <c r="Y18" s="743">
        <v>0</v>
      </c>
      <c r="Z18" s="743">
        <v>0</v>
      </c>
      <c r="AA18" s="743">
        <v>0</v>
      </c>
      <c r="AB18" s="743">
        <v>0</v>
      </c>
      <c r="AC18" s="743">
        <v>0</v>
      </c>
      <c r="AD18" s="40">
        <v>0</v>
      </c>
      <c r="AE18" s="743">
        <v>0</v>
      </c>
      <c r="AF18" s="743">
        <v>0</v>
      </c>
      <c r="AG18" s="743">
        <v>0</v>
      </c>
      <c r="AH18" s="743">
        <v>0</v>
      </c>
      <c r="AI18" s="743">
        <v>0</v>
      </c>
      <c r="AJ18" s="40">
        <v>0</v>
      </c>
      <c r="AK18" s="735">
        <f t="shared" si="1"/>
        <v>0</v>
      </c>
    </row>
    <row r="19" spans="1:37" ht="60" customHeight="1">
      <c r="A19" s="736" t="s">
        <v>731</v>
      </c>
      <c r="B19" s="737">
        <v>60</v>
      </c>
      <c r="C19" s="738">
        <v>70</v>
      </c>
      <c r="D19" s="738">
        <v>130</v>
      </c>
      <c r="E19" s="557">
        <v>0</v>
      </c>
      <c r="F19" s="557">
        <v>0</v>
      </c>
      <c r="G19" s="557">
        <v>34</v>
      </c>
      <c r="H19" s="557">
        <v>56</v>
      </c>
      <c r="I19" s="557">
        <v>26</v>
      </c>
      <c r="J19" s="557">
        <v>14</v>
      </c>
      <c r="K19" s="740">
        <v>60</v>
      </c>
      <c r="L19" s="740">
        <v>70</v>
      </c>
      <c r="M19" s="740">
        <v>130</v>
      </c>
      <c r="N19" s="741">
        <v>15</v>
      </c>
      <c r="O19" s="741">
        <v>43</v>
      </c>
      <c r="P19" s="741">
        <v>58</v>
      </c>
      <c r="Q19" s="732">
        <f t="shared" si="0"/>
        <v>0.44615384615384618</v>
      </c>
      <c r="R19" s="743">
        <v>0</v>
      </c>
      <c r="S19" s="743">
        <v>0</v>
      </c>
      <c r="T19" s="40">
        <v>0</v>
      </c>
      <c r="U19" s="743">
        <v>0</v>
      </c>
      <c r="V19" s="743">
        <v>0</v>
      </c>
      <c r="W19" s="743">
        <v>0</v>
      </c>
      <c r="X19" s="40">
        <v>0</v>
      </c>
      <c r="Y19" s="743">
        <v>0</v>
      </c>
      <c r="Z19" s="743">
        <v>0</v>
      </c>
      <c r="AA19" s="743">
        <v>0</v>
      </c>
      <c r="AB19" s="743">
        <v>0</v>
      </c>
      <c r="AC19" s="743">
        <v>0</v>
      </c>
      <c r="AD19" s="40">
        <v>0</v>
      </c>
      <c r="AE19" s="743">
        <v>0</v>
      </c>
      <c r="AF19" s="743">
        <v>0</v>
      </c>
      <c r="AG19" s="743">
        <v>0</v>
      </c>
      <c r="AH19" s="743">
        <v>0</v>
      </c>
      <c r="AI19" s="743">
        <v>0</v>
      </c>
      <c r="AJ19" s="40">
        <v>0</v>
      </c>
      <c r="AK19" s="735">
        <f t="shared" si="1"/>
        <v>0</v>
      </c>
    </row>
    <row r="20" spans="1:37" ht="57.75" customHeight="1" thickBot="1">
      <c r="A20" s="746" t="s">
        <v>703</v>
      </c>
      <c r="B20" s="747">
        <f t="shared" ref="B20:S20" si="2">SUM(B7:B19)</f>
        <v>205</v>
      </c>
      <c r="C20" s="748">
        <f t="shared" si="2"/>
        <v>389</v>
      </c>
      <c r="D20" s="748">
        <f t="shared" si="2"/>
        <v>594</v>
      </c>
      <c r="E20" s="749">
        <f t="shared" si="2"/>
        <v>11</v>
      </c>
      <c r="F20" s="749">
        <f t="shared" si="2"/>
        <v>43</v>
      </c>
      <c r="G20" s="749">
        <f t="shared" si="2"/>
        <v>119</v>
      </c>
      <c r="H20" s="749">
        <f t="shared" si="2"/>
        <v>211</v>
      </c>
      <c r="I20" s="749">
        <f t="shared" si="2"/>
        <v>75</v>
      </c>
      <c r="J20" s="749">
        <f t="shared" si="2"/>
        <v>135</v>
      </c>
      <c r="K20" s="750">
        <f t="shared" si="2"/>
        <v>205</v>
      </c>
      <c r="L20" s="750">
        <f t="shared" si="2"/>
        <v>389</v>
      </c>
      <c r="M20" s="750">
        <f t="shared" si="2"/>
        <v>594</v>
      </c>
      <c r="N20" s="751">
        <f t="shared" si="2"/>
        <v>90</v>
      </c>
      <c r="O20" s="751">
        <f t="shared" si="2"/>
        <v>243</v>
      </c>
      <c r="P20" s="751">
        <f t="shared" si="2"/>
        <v>333</v>
      </c>
      <c r="Q20" s="732">
        <f t="shared" si="0"/>
        <v>0.56060606060606055</v>
      </c>
      <c r="R20" s="752">
        <f t="shared" si="2"/>
        <v>16</v>
      </c>
      <c r="S20" s="752">
        <f t="shared" si="2"/>
        <v>5</v>
      </c>
      <c r="T20" s="748">
        <f>SUM(T7:T19)</f>
        <v>21</v>
      </c>
      <c r="U20" s="752">
        <f t="shared" ref="U20:AJ20" si="3">SUM(U7:U19)</f>
        <v>6</v>
      </c>
      <c r="V20" s="752">
        <f t="shared" si="3"/>
        <v>7</v>
      </c>
      <c r="W20" s="752">
        <f t="shared" si="3"/>
        <v>8</v>
      </c>
      <c r="X20" s="748">
        <f t="shared" si="3"/>
        <v>21</v>
      </c>
      <c r="Y20" s="752">
        <f t="shared" si="3"/>
        <v>0</v>
      </c>
      <c r="Z20" s="752">
        <f t="shared" si="3"/>
        <v>0</v>
      </c>
      <c r="AA20" s="752">
        <f t="shared" si="3"/>
        <v>0</v>
      </c>
      <c r="AB20" s="752">
        <f t="shared" si="3"/>
        <v>4</v>
      </c>
      <c r="AC20" s="752">
        <v>17</v>
      </c>
      <c r="AD20" s="748">
        <f t="shared" si="3"/>
        <v>21</v>
      </c>
      <c r="AE20" s="752">
        <f t="shared" si="3"/>
        <v>0</v>
      </c>
      <c r="AF20" s="752">
        <f t="shared" si="3"/>
        <v>6</v>
      </c>
      <c r="AG20" s="752">
        <f t="shared" si="3"/>
        <v>10</v>
      </c>
      <c r="AH20" s="752">
        <f t="shared" si="3"/>
        <v>4</v>
      </c>
      <c r="AI20" s="752">
        <f t="shared" si="3"/>
        <v>1</v>
      </c>
      <c r="AJ20" s="748">
        <f t="shared" si="3"/>
        <v>21</v>
      </c>
      <c r="AK20" s="753">
        <f t="shared" si="1"/>
        <v>3.5353535353535352E-2</v>
      </c>
    </row>
    <row r="22" spans="1:37" ht="24.6">
      <c r="K22" s="755"/>
    </row>
  </sheetData>
  <mergeCells count="50"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  <mergeCell ref="E3:F4"/>
    <mergeCell ref="G3:H4"/>
    <mergeCell ref="I3:J4"/>
    <mergeCell ref="K3:K6"/>
    <mergeCell ref="L3:L6"/>
    <mergeCell ref="M3:M6"/>
    <mergeCell ref="J5:J6"/>
    <mergeCell ref="S5:S6"/>
    <mergeCell ref="R3:T4"/>
    <mergeCell ref="U3:X4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H5:AH6"/>
    <mergeCell ref="AI5:AI6"/>
    <mergeCell ref="AJ5:AJ6"/>
    <mergeCell ref="AB5:AB6"/>
    <mergeCell ref="AC5:AC6"/>
    <mergeCell ref="AD5:AD6"/>
    <mergeCell ref="AF5:AF6"/>
    <mergeCell ref="AG5:AG6"/>
  </mergeCells>
  <phoneticPr fontId="3" type="noConversion"/>
  <pageMargins left="0.7" right="0.7" top="0.75" bottom="0.75" header="0.3" footer="0.3"/>
  <pageSetup paperSize="9" scale="3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"/>
  <sheetViews>
    <sheetView view="pageBreakPreview" topLeftCell="A4" zoomScale="50" zoomScaleNormal="78" zoomScaleSheetLayoutView="50" workbookViewId="0">
      <selection sqref="A1:AK1"/>
    </sheetView>
  </sheetViews>
  <sheetFormatPr defaultColWidth="8.88671875" defaultRowHeight="19.8"/>
  <cols>
    <col min="1" max="16" width="8.88671875" style="618"/>
    <col min="17" max="17" width="13.88671875" style="618" bestFit="1" customWidth="1"/>
    <col min="18" max="16384" width="8.88671875" style="618"/>
  </cols>
  <sheetData>
    <row r="1" spans="1:37" ht="76.95" customHeight="1">
      <c r="A1" s="1257" t="s">
        <v>657</v>
      </c>
      <c r="B1" s="1258"/>
      <c r="C1" s="1258"/>
      <c r="D1" s="1258"/>
      <c r="E1" s="1258"/>
      <c r="F1" s="1258"/>
      <c r="G1" s="1258"/>
      <c r="H1" s="1258"/>
      <c r="I1" s="1258"/>
      <c r="J1" s="1258"/>
      <c r="K1" s="1258"/>
      <c r="L1" s="1258"/>
      <c r="M1" s="1258"/>
      <c r="N1" s="1258"/>
      <c r="O1" s="1258"/>
      <c r="P1" s="1258"/>
      <c r="Q1" s="1258"/>
      <c r="R1" s="1258"/>
      <c r="S1" s="1258"/>
      <c r="T1" s="1258"/>
      <c r="U1" s="1258"/>
      <c r="V1" s="1258"/>
      <c r="W1" s="1258"/>
      <c r="X1" s="1258"/>
      <c r="Y1" s="1258"/>
      <c r="Z1" s="1258"/>
      <c r="AA1" s="1258"/>
      <c r="AB1" s="1258"/>
      <c r="AC1" s="1258"/>
      <c r="AD1" s="1258"/>
      <c r="AE1" s="1258"/>
      <c r="AF1" s="1258"/>
      <c r="AG1" s="1258"/>
      <c r="AH1" s="1258"/>
      <c r="AI1" s="1258"/>
      <c r="AJ1" s="1258"/>
      <c r="AK1" s="1258"/>
    </row>
    <row r="2" spans="1:37" ht="42" customHeight="1">
      <c r="A2" s="1259" t="s">
        <v>40</v>
      </c>
      <c r="B2" s="1252" t="s">
        <v>41</v>
      </c>
      <c r="C2" s="1252"/>
      <c r="D2" s="1252"/>
      <c r="E2" s="1252" t="s">
        <v>0</v>
      </c>
      <c r="F2" s="1253"/>
      <c r="G2" s="1253"/>
      <c r="H2" s="1253"/>
      <c r="I2" s="1253"/>
      <c r="J2" s="1253"/>
      <c r="K2" s="1247" t="s">
        <v>42</v>
      </c>
      <c r="L2" s="1253"/>
      <c r="M2" s="1253"/>
      <c r="N2" s="1260" t="s">
        <v>658</v>
      </c>
      <c r="O2" s="1260"/>
      <c r="P2" s="1260"/>
      <c r="Q2" s="1260"/>
      <c r="R2" s="1249" t="s">
        <v>43</v>
      </c>
      <c r="S2" s="1249"/>
      <c r="T2" s="1249"/>
      <c r="U2" s="1249"/>
      <c r="V2" s="1249"/>
      <c r="W2" s="1249"/>
      <c r="X2" s="1249"/>
      <c r="Y2" s="1249"/>
      <c r="Z2" s="1249"/>
      <c r="AA2" s="1249"/>
      <c r="AB2" s="1249"/>
      <c r="AC2" s="1249"/>
      <c r="AD2" s="1249"/>
      <c r="AE2" s="1249"/>
      <c r="AF2" s="1249"/>
      <c r="AG2" s="1249"/>
      <c r="AH2" s="1249"/>
      <c r="AI2" s="1249"/>
      <c r="AJ2" s="1249"/>
      <c r="AK2" s="1249"/>
    </row>
    <row r="3" spans="1:37">
      <c r="A3" s="1259"/>
      <c r="B3" s="1252" t="s">
        <v>3</v>
      </c>
      <c r="C3" s="1252" t="s">
        <v>4</v>
      </c>
      <c r="D3" s="1252" t="s">
        <v>5</v>
      </c>
      <c r="E3" s="1255" t="s">
        <v>44</v>
      </c>
      <c r="F3" s="1255"/>
      <c r="G3" s="1256" t="s">
        <v>45</v>
      </c>
      <c r="H3" s="1256"/>
      <c r="I3" s="1256" t="s">
        <v>46</v>
      </c>
      <c r="J3" s="1256"/>
      <c r="K3" s="1247" t="s">
        <v>3</v>
      </c>
      <c r="L3" s="1247" t="s">
        <v>4</v>
      </c>
      <c r="M3" s="1247" t="s">
        <v>5</v>
      </c>
      <c r="N3" s="1260"/>
      <c r="O3" s="1260"/>
      <c r="P3" s="1260"/>
      <c r="Q3" s="1260"/>
      <c r="R3" s="1249" t="s">
        <v>47</v>
      </c>
      <c r="S3" s="1249"/>
      <c r="T3" s="1250"/>
      <c r="U3" s="1249" t="s">
        <v>48</v>
      </c>
      <c r="V3" s="1250"/>
      <c r="W3" s="1250"/>
      <c r="X3" s="1250"/>
      <c r="Y3" s="1249" t="s">
        <v>49</v>
      </c>
      <c r="Z3" s="1250"/>
      <c r="AA3" s="1250"/>
      <c r="AB3" s="1250"/>
      <c r="AC3" s="1250"/>
      <c r="AD3" s="1251"/>
      <c r="AE3" s="1250" t="s">
        <v>50</v>
      </c>
      <c r="AF3" s="1250"/>
      <c r="AG3" s="1250"/>
      <c r="AH3" s="1250"/>
      <c r="AI3" s="1250"/>
      <c r="AJ3" s="1250"/>
      <c r="AK3" s="1245" t="s">
        <v>51</v>
      </c>
    </row>
    <row r="4" spans="1:37">
      <c r="A4" s="1259"/>
      <c r="B4" s="1252"/>
      <c r="C4" s="1252"/>
      <c r="D4" s="1252"/>
      <c r="E4" s="1253"/>
      <c r="F4" s="1253"/>
      <c r="G4" s="1256"/>
      <c r="H4" s="1256"/>
      <c r="I4" s="1253"/>
      <c r="J4" s="1253"/>
      <c r="K4" s="1253"/>
      <c r="L4" s="1253"/>
      <c r="M4" s="1253"/>
      <c r="N4" s="1260"/>
      <c r="O4" s="1260"/>
      <c r="P4" s="1260"/>
      <c r="Q4" s="1260"/>
      <c r="R4" s="1250"/>
      <c r="S4" s="1250"/>
      <c r="T4" s="1250"/>
      <c r="U4" s="1250"/>
      <c r="V4" s="1250"/>
      <c r="W4" s="1250"/>
      <c r="X4" s="1250"/>
      <c r="Y4" s="1250"/>
      <c r="Z4" s="1250"/>
      <c r="AA4" s="1250"/>
      <c r="AB4" s="1250"/>
      <c r="AC4" s="1250"/>
      <c r="AD4" s="1251"/>
      <c r="AE4" s="1250"/>
      <c r="AF4" s="1250"/>
      <c r="AG4" s="1250"/>
      <c r="AH4" s="1250"/>
      <c r="AI4" s="1250"/>
      <c r="AJ4" s="1250"/>
      <c r="AK4" s="1251"/>
    </row>
    <row r="5" spans="1:37">
      <c r="A5" s="1259"/>
      <c r="B5" s="1252"/>
      <c r="C5" s="1252"/>
      <c r="D5" s="1252"/>
      <c r="E5" s="1254" t="s">
        <v>3</v>
      </c>
      <c r="F5" s="1254" t="s">
        <v>4</v>
      </c>
      <c r="G5" s="1254" t="s">
        <v>3</v>
      </c>
      <c r="H5" s="1254" t="s">
        <v>4</v>
      </c>
      <c r="I5" s="1254" t="s">
        <v>3</v>
      </c>
      <c r="J5" s="1254" t="s">
        <v>4</v>
      </c>
      <c r="K5" s="1253"/>
      <c r="L5" s="1253"/>
      <c r="M5" s="1253"/>
      <c r="N5" s="1252" t="s">
        <v>3</v>
      </c>
      <c r="O5" s="1252" t="s">
        <v>4</v>
      </c>
      <c r="P5" s="1252" t="s">
        <v>5</v>
      </c>
      <c r="Q5" s="1252" t="s">
        <v>52</v>
      </c>
      <c r="R5" s="1245" t="s">
        <v>3</v>
      </c>
      <c r="S5" s="1245" t="s">
        <v>4</v>
      </c>
      <c r="T5" s="1247" t="s">
        <v>53</v>
      </c>
      <c r="U5" s="1245" t="s">
        <v>44</v>
      </c>
      <c r="V5" s="1245" t="s">
        <v>55</v>
      </c>
      <c r="W5" s="1245" t="s">
        <v>56</v>
      </c>
      <c r="X5" s="1247" t="s">
        <v>53</v>
      </c>
      <c r="Y5" s="1245" t="s">
        <v>57</v>
      </c>
      <c r="Z5" s="1245" t="s">
        <v>58</v>
      </c>
      <c r="AA5" s="1245" t="s">
        <v>59</v>
      </c>
      <c r="AB5" s="1245" t="s">
        <v>60</v>
      </c>
      <c r="AC5" s="1245" t="s">
        <v>61</v>
      </c>
      <c r="AD5" s="1247" t="s">
        <v>5</v>
      </c>
      <c r="AE5" s="1245" t="s">
        <v>62</v>
      </c>
      <c r="AF5" s="1245" t="s">
        <v>63</v>
      </c>
      <c r="AG5" s="1245" t="s">
        <v>64</v>
      </c>
      <c r="AH5" s="1245" t="s">
        <v>65</v>
      </c>
      <c r="AI5" s="1245" t="s">
        <v>66</v>
      </c>
      <c r="AJ5" s="1247" t="s">
        <v>53</v>
      </c>
      <c r="AK5" s="1251"/>
    </row>
    <row r="6" spans="1:37" ht="62.4" customHeight="1">
      <c r="A6" s="1259"/>
      <c r="B6" s="1252"/>
      <c r="C6" s="1252"/>
      <c r="D6" s="1252"/>
      <c r="E6" s="1254"/>
      <c r="F6" s="1254"/>
      <c r="G6" s="1254"/>
      <c r="H6" s="1254"/>
      <c r="I6" s="1254"/>
      <c r="J6" s="1254"/>
      <c r="K6" s="1253"/>
      <c r="L6" s="1253"/>
      <c r="M6" s="1253"/>
      <c r="N6" s="1252"/>
      <c r="O6" s="1252"/>
      <c r="P6" s="1252"/>
      <c r="Q6" s="1253"/>
      <c r="R6" s="1245"/>
      <c r="S6" s="1245"/>
      <c r="T6" s="1247"/>
      <c r="U6" s="1245"/>
      <c r="V6" s="1246"/>
      <c r="W6" s="1246"/>
      <c r="X6" s="1248"/>
      <c r="Y6" s="1246"/>
      <c r="Z6" s="1246"/>
      <c r="AA6" s="1246"/>
      <c r="AB6" s="1246"/>
      <c r="AC6" s="1246"/>
      <c r="AD6" s="1247"/>
      <c r="AE6" s="1246"/>
      <c r="AF6" s="1246"/>
      <c r="AG6" s="1246"/>
      <c r="AH6" s="1246"/>
      <c r="AI6" s="1246"/>
      <c r="AJ6" s="1248"/>
      <c r="AK6" s="1251"/>
    </row>
    <row r="7" spans="1:37" ht="64.8">
      <c r="A7" s="619" t="s">
        <v>659</v>
      </c>
      <c r="B7" s="620">
        <v>21</v>
      </c>
      <c r="C7" s="620">
        <v>33</v>
      </c>
      <c r="D7" s="620">
        <f>B7+C7</f>
        <v>54</v>
      </c>
      <c r="E7" s="337">
        <v>5</v>
      </c>
      <c r="F7" s="337">
        <v>4</v>
      </c>
      <c r="G7" s="337">
        <v>6</v>
      </c>
      <c r="H7" s="337">
        <v>11</v>
      </c>
      <c r="I7" s="337">
        <v>10</v>
      </c>
      <c r="J7" s="337">
        <v>18</v>
      </c>
      <c r="K7" s="369">
        <v>21</v>
      </c>
      <c r="L7" s="369">
        <v>33</v>
      </c>
      <c r="M7" s="369">
        <f>K7+L7</f>
        <v>54</v>
      </c>
      <c r="N7" s="367">
        <v>21</v>
      </c>
      <c r="O7" s="367">
        <v>33</v>
      </c>
      <c r="P7" s="367">
        <v>54</v>
      </c>
      <c r="Q7" s="621">
        <f t="shared" ref="Q7:Q25" si="0">P7/D7</f>
        <v>1</v>
      </c>
      <c r="R7" s="350">
        <v>21</v>
      </c>
      <c r="S7" s="350">
        <v>33</v>
      </c>
      <c r="T7" s="369">
        <v>54</v>
      </c>
      <c r="U7" s="350">
        <v>9</v>
      </c>
      <c r="V7" s="350">
        <v>17</v>
      </c>
      <c r="W7" s="350">
        <v>28</v>
      </c>
      <c r="X7" s="369">
        <v>54</v>
      </c>
      <c r="Y7" s="350">
        <v>0</v>
      </c>
      <c r="Z7" s="350">
        <v>0</v>
      </c>
      <c r="AA7" s="350">
        <v>0</v>
      </c>
      <c r="AB7" s="350">
        <v>45</v>
      </c>
      <c r="AC7" s="350">
        <v>9</v>
      </c>
      <c r="AD7" s="369">
        <v>54</v>
      </c>
      <c r="AE7" s="350">
        <v>6</v>
      </c>
      <c r="AF7" s="350">
        <v>18</v>
      </c>
      <c r="AG7" s="350">
        <v>24</v>
      </c>
      <c r="AH7" s="350">
        <v>6</v>
      </c>
      <c r="AI7" s="350">
        <v>0</v>
      </c>
      <c r="AJ7" s="369">
        <v>54</v>
      </c>
      <c r="AK7" s="622">
        <f>AJ7/D7</f>
        <v>1</v>
      </c>
    </row>
    <row r="8" spans="1:37" ht="64.8">
      <c r="A8" s="619" t="s">
        <v>660</v>
      </c>
      <c r="B8" s="355">
        <v>1</v>
      </c>
      <c r="C8" s="355">
        <v>1</v>
      </c>
      <c r="D8" s="355">
        <v>2</v>
      </c>
      <c r="E8" s="357">
        <v>0</v>
      </c>
      <c r="F8" s="357">
        <v>0</v>
      </c>
      <c r="G8" s="357">
        <v>0</v>
      </c>
      <c r="H8" s="357">
        <v>1</v>
      </c>
      <c r="I8" s="357">
        <v>1</v>
      </c>
      <c r="J8" s="357">
        <v>0</v>
      </c>
      <c r="K8" s="369">
        <v>1</v>
      </c>
      <c r="L8" s="369">
        <v>1</v>
      </c>
      <c r="M8" s="369">
        <f t="shared" ref="M8:M24" si="1">K8+L8</f>
        <v>2</v>
      </c>
      <c r="N8" s="355">
        <v>0</v>
      </c>
      <c r="O8" s="355">
        <v>0</v>
      </c>
      <c r="P8" s="355">
        <v>0</v>
      </c>
      <c r="Q8" s="621">
        <f t="shared" si="0"/>
        <v>0</v>
      </c>
      <c r="R8" s="350">
        <v>1</v>
      </c>
      <c r="S8" s="350">
        <v>1</v>
      </c>
      <c r="T8" s="369">
        <v>2</v>
      </c>
      <c r="U8" s="350">
        <v>0</v>
      </c>
      <c r="V8" s="350">
        <v>1</v>
      </c>
      <c r="W8" s="350">
        <v>1</v>
      </c>
      <c r="X8" s="369">
        <v>2</v>
      </c>
      <c r="Y8" s="350">
        <v>1</v>
      </c>
      <c r="Z8" s="350">
        <v>0</v>
      </c>
      <c r="AA8" s="350">
        <v>0</v>
      </c>
      <c r="AB8" s="350">
        <v>1</v>
      </c>
      <c r="AC8" s="350">
        <v>0</v>
      </c>
      <c r="AD8" s="369">
        <v>2</v>
      </c>
      <c r="AE8" s="350">
        <v>0</v>
      </c>
      <c r="AF8" s="350">
        <v>0</v>
      </c>
      <c r="AG8" s="350">
        <v>1</v>
      </c>
      <c r="AH8" s="350">
        <v>1</v>
      </c>
      <c r="AI8" s="350">
        <v>0</v>
      </c>
      <c r="AJ8" s="369">
        <v>2</v>
      </c>
      <c r="AK8" s="622">
        <f t="shared" ref="AK8:AK25" si="2">AJ8/D8</f>
        <v>1</v>
      </c>
    </row>
    <row r="9" spans="1:37" ht="64.8">
      <c r="A9" s="619" t="s">
        <v>661</v>
      </c>
      <c r="B9" s="623">
        <v>10</v>
      </c>
      <c r="C9" s="623">
        <v>41</v>
      </c>
      <c r="D9" s="623">
        <v>51</v>
      </c>
      <c r="E9" s="357">
        <v>8</v>
      </c>
      <c r="F9" s="357">
        <v>31</v>
      </c>
      <c r="G9" s="357">
        <v>0</v>
      </c>
      <c r="H9" s="357">
        <v>0</v>
      </c>
      <c r="I9" s="357">
        <v>2</v>
      </c>
      <c r="J9" s="357">
        <v>10</v>
      </c>
      <c r="K9" s="369">
        <v>10</v>
      </c>
      <c r="L9" s="369">
        <v>41</v>
      </c>
      <c r="M9" s="369">
        <f t="shared" si="1"/>
        <v>51</v>
      </c>
      <c r="N9" s="624">
        <v>2</v>
      </c>
      <c r="O9" s="624">
        <v>26</v>
      </c>
      <c r="P9" s="624">
        <v>28</v>
      </c>
      <c r="Q9" s="621">
        <f t="shared" si="0"/>
        <v>0.5490196078431373</v>
      </c>
      <c r="R9" s="350">
        <v>0</v>
      </c>
      <c r="S9" s="350">
        <v>1</v>
      </c>
      <c r="T9" s="369">
        <v>1</v>
      </c>
      <c r="U9" s="350">
        <v>0</v>
      </c>
      <c r="V9" s="350">
        <v>1</v>
      </c>
      <c r="W9" s="350">
        <v>0</v>
      </c>
      <c r="X9" s="369">
        <v>1</v>
      </c>
      <c r="Y9" s="350">
        <v>0</v>
      </c>
      <c r="Z9" s="350">
        <v>0</v>
      </c>
      <c r="AA9" s="350">
        <v>0</v>
      </c>
      <c r="AB9" s="350">
        <v>0</v>
      </c>
      <c r="AC9" s="350">
        <v>1</v>
      </c>
      <c r="AD9" s="369">
        <v>1</v>
      </c>
      <c r="AE9" s="350">
        <v>0</v>
      </c>
      <c r="AF9" s="350">
        <v>0</v>
      </c>
      <c r="AG9" s="350">
        <v>1</v>
      </c>
      <c r="AH9" s="350">
        <v>0</v>
      </c>
      <c r="AI9" s="350">
        <v>0</v>
      </c>
      <c r="AJ9" s="369">
        <v>1</v>
      </c>
      <c r="AK9" s="622">
        <f t="shared" si="2"/>
        <v>1.9607843137254902E-2</v>
      </c>
    </row>
    <row r="10" spans="1:37" ht="64.8">
      <c r="A10" s="619" t="s">
        <v>662</v>
      </c>
      <c r="B10" s="625">
        <v>3</v>
      </c>
      <c r="C10" s="625">
        <v>31</v>
      </c>
      <c r="D10" s="625">
        <v>34</v>
      </c>
      <c r="E10" s="357">
        <v>0</v>
      </c>
      <c r="F10" s="357">
        <v>1</v>
      </c>
      <c r="G10" s="357">
        <v>0</v>
      </c>
      <c r="H10" s="357">
        <v>16</v>
      </c>
      <c r="I10" s="357">
        <v>3</v>
      </c>
      <c r="J10" s="357">
        <v>14</v>
      </c>
      <c r="K10" s="369">
        <v>3</v>
      </c>
      <c r="L10" s="369">
        <v>31</v>
      </c>
      <c r="M10" s="369">
        <f t="shared" si="1"/>
        <v>34</v>
      </c>
      <c r="N10" s="625">
        <v>3</v>
      </c>
      <c r="O10" s="625">
        <v>31</v>
      </c>
      <c r="P10" s="625">
        <v>34</v>
      </c>
      <c r="Q10" s="621">
        <f t="shared" si="0"/>
        <v>1</v>
      </c>
      <c r="R10" s="350">
        <v>0</v>
      </c>
      <c r="S10" s="350">
        <v>0</v>
      </c>
      <c r="T10" s="369">
        <v>0</v>
      </c>
      <c r="U10" s="350">
        <v>0</v>
      </c>
      <c r="V10" s="626">
        <v>0</v>
      </c>
      <c r="W10" s="626">
        <v>0</v>
      </c>
      <c r="X10" s="369">
        <v>0</v>
      </c>
      <c r="Y10" s="626">
        <v>0</v>
      </c>
      <c r="Z10" s="626">
        <v>0</v>
      </c>
      <c r="AA10" s="626">
        <v>0</v>
      </c>
      <c r="AB10" s="626">
        <v>0</v>
      </c>
      <c r="AC10" s="626">
        <v>0</v>
      </c>
      <c r="AD10" s="369">
        <v>0</v>
      </c>
      <c r="AE10" s="626">
        <v>0</v>
      </c>
      <c r="AF10" s="626">
        <v>0</v>
      </c>
      <c r="AG10" s="626">
        <v>0</v>
      </c>
      <c r="AH10" s="626">
        <v>0</v>
      </c>
      <c r="AI10" s="626">
        <v>0</v>
      </c>
      <c r="AJ10" s="369">
        <v>0</v>
      </c>
      <c r="AK10" s="622">
        <f t="shared" si="2"/>
        <v>0</v>
      </c>
    </row>
    <row r="11" spans="1:37" ht="64.8">
      <c r="A11" s="619" t="s">
        <v>663</v>
      </c>
      <c r="B11" s="367">
        <v>4</v>
      </c>
      <c r="C11" s="367">
        <v>8</v>
      </c>
      <c r="D11" s="367">
        <v>12</v>
      </c>
      <c r="E11" s="357">
        <v>0</v>
      </c>
      <c r="F11" s="357">
        <v>2</v>
      </c>
      <c r="G11" s="357">
        <v>1</v>
      </c>
      <c r="H11" s="357">
        <v>5</v>
      </c>
      <c r="I11" s="357">
        <v>3</v>
      </c>
      <c r="J11" s="357">
        <v>1</v>
      </c>
      <c r="K11" s="369">
        <v>4</v>
      </c>
      <c r="L11" s="369">
        <v>8</v>
      </c>
      <c r="M11" s="369">
        <f t="shared" si="1"/>
        <v>12</v>
      </c>
      <c r="N11" s="367">
        <v>4</v>
      </c>
      <c r="O11" s="367">
        <v>8</v>
      </c>
      <c r="P11" s="367">
        <v>12</v>
      </c>
      <c r="Q11" s="621">
        <f t="shared" si="0"/>
        <v>1</v>
      </c>
      <c r="R11" s="350">
        <v>4</v>
      </c>
      <c r="S11" s="350">
        <v>8</v>
      </c>
      <c r="T11" s="369">
        <v>12</v>
      </c>
      <c r="U11" s="350">
        <v>2</v>
      </c>
      <c r="V11" s="350">
        <v>6</v>
      </c>
      <c r="W11" s="350">
        <v>4</v>
      </c>
      <c r="X11" s="369">
        <v>12</v>
      </c>
      <c r="Y11" s="350">
        <v>0</v>
      </c>
      <c r="Z11" s="350">
        <v>0</v>
      </c>
      <c r="AA11" s="350">
        <v>5</v>
      </c>
      <c r="AB11" s="350">
        <v>4</v>
      </c>
      <c r="AC11" s="350">
        <v>3</v>
      </c>
      <c r="AD11" s="369">
        <v>12</v>
      </c>
      <c r="AE11" s="350">
        <v>0</v>
      </c>
      <c r="AF11" s="350">
        <v>1</v>
      </c>
      <c r="AG11" s="350">
        <v>6</v>
      </c>
      <c r="AH11" s="350">
        <v>5</v>
      </c>
      <c r="AI11" s="350">
        <v>0</v>
      </c>
      <c r="AJ11" s="369">
        <v>12</v>
      </c>
      <c r="AK11" s="622">
        <f t="shared" si="2"/>
        <v>1</v>
      </c>
    </row>
    <row r="12" spans="1:37" ht="64.8">
      <c r="A12" s="619" t="s">
        <v>664</v>
      </c>
      <c r="B12" s="623">
        <v>9</v>
      </c>
      <c r="C12" s="623">
        <v>26</v>
      </c>
      <c r="D12" s="623">
        <v>35</v>
      </c>
      <c r="E12" s="357">
        <v>3</v>
      </c>
      <c r="F12" s="357">
        <v>1</v>
      </c>
      <c r="G12" s="357">
        <v>4</v>
      </c>
      <c r="H12" s="357">
        <v>12</v>
      </c>
      <c r="I12" s="357">
        <v>3</v>
      </c>
      <c r="J12" s="357">
        <v>13</v>
      </c>
      <c r="K12" s="369">
        <v>9</v>
      </c>
      <c r="L12" s="369">
        <v>26</v>
      </c>
      <c r="M12" s="369">
        <f t="shared" si="1"/>
        <v>35</v>
      </c>
      <c r="N12" s="624">
        <v>5</v>
      </c>
      <c r="O12" s="624">
        <v>8</v>
      </c>
      <c r="P12" s="624">
        <v>13</v>
      </c>
      <c r="Q12" s="621">
        <f t="shared" si="0"/>
        <v>0.37142857142857144</v>
      </c>
      <c r="R12" s="350">
        <v>5</v>
      </c>
      <c r="S12" s="350">
        <v>8</v>
      </c>
      <c r="T12" s="369">
        <v>13</v>
      </c>
      <c r="U12" s="350">
        <v>4</v>
      </c>
      <c r="V12" s="350">
        <v>6</v>
      </c>
      <c r="W12" s="350">
        <v>3</v>
      </c>
      <c r="X12" s="369">
        <v>13</v>
      </c>
      <c r="Y12" s="350">
        <v>1</v>
      </c>
      <c r="Z12" s="350">
        <v>0</v>
      </c>
      <c r="AA12" s="350">
        <v>1</v>
      </c>
      <c r="AB12" s="350">
        <v>9</v>
      </c>
      <c r="AC12" s="350">
        <v>2</v>
      </c>
      <c r="AD12" s="369">
        <v>13</v>
      </c>
      <c r="AE12" s="350">
        <v>3</v>
      </c>
      <c r="AF12" s="350">
        <v>0</v>
      </c>
      <c r="AG12" s="350">
        <v>8</v>
      </c>
      <c r="AH12" s="350">
        <v>2</v>
      </c>
      <c r="AI12" s="350">
        <v>0</v>
      </c>
      <c r="AJ12" s="369">
        <v>13</v>
      </c>
      <c r="AK12" s="622">
        <f t="shared" si="2"/>
        <v>0.37142857142857144</v>
      </c>
    </row>
    <row r="13" spans="1:37" ht="64.8">
      <c r="A13" s="619" t="s">
        <v>665</v>
      </c>
      <c r="B13" s="373">
        <v>5</v>
      </c>
      <c r="C13" s="373">
        <v>19</v>
      </c>
      <c r="D13" s="373">
        <v>24</v>
      </c>
      <c r="E13" s="357">
        <v>1</v>
      </c>
      <c r="F13" s="357">
        <v>4</v>
      </c>
      <c r="G13" s="357">
        <v>1</v>
      </c>
      <c r="H13" s="357">
        <v>8</v>
      </c>
      <c r="I13" s="357">
        <v>3</v>
      </c>
      <c r="J13" s="357">
        <v>7</v>
      </c>
      <c r="K13" s="369">
        <v>5</v>
      </c>
      <c r="L13" s="369">
        <v>19</v>
      </c>
      <c r="M13" s="369">
        <f t="shared" si="1"/>
        <v>24</v>
      </c>
      <c r="N13" s="378">
        <v>1</v>
      </c>
      <c r="O13" s="378">
        <v>8</v>
      </c>
      <c r="P13" s="378">
        <v>9</v>
      </c>
      <c r="Q13" s="621">
        <f t="shared" si="0"/>
        <v>0.375</v>
      </c>
      <c r="R13" s="627">
        <v>0</v>
      </c>
      <c r="S13" s="627">
        <v>2</v>
      </c>
      <c r="T13" s="369">
        <v>2</v>
      </c>
      <c r="U13" s="628">
        <v>0</v>
      </c>
      <c r="V13" s="628">
        <v>2</v>
      </c>
      <c r="W13" s="628">
        <v>0</v>
      </c>
      <c r="X13" s="369">
        <v>2</v>
      </c>
      <c r="Y13" s="628">
        <v>0</v>
      </c>
      <c r="Z13" s="628">
        <v>0</v>
      </c>
      <c r="AA13" s="628">
        <v>1</v>
      </c>
      <c r="AB13" s="628">
        <v>0</v>
      </c>
      <c r="AC13" s="628">
        <v>1</v>
      </c>
      <c r="AD13" s="369">
        <v>2</v>
      </c>
      <c r="AE13" s="628">
        <v>0</v>
      </c>
      <c r="AF13" s="628">
        <v>0</v>
      </c>
      <c r="AG13" s="628">
        <v>1</v>
      </c>
      <c r="AH13" s="628">
        <v>1</v>
      </c>
      <c r="AI13" s="628">
        <v>0</v>
      </c>
      <c r="AJ13" s="369">
        <v>2</v>
      </c>
      <c r="AK13" s="622">
        <f t="shared" si="2"/>
        <v>8.3333333333333329E-2</v>
      </c>
    </row>
    <row r="14" spans="1:37" ht="64.8">
      <c r="A14" s="619" t="s">
        <v>666</v>
      </c>
      <c r="B14" s="355">
        <v>9</v>
      </c>
      <c r="C14" s="355">
        <v>18</v>
      </c>
      <c r="D14" s="355">
        <v>27</v>
      </c>
      <c r="E14" s="357">
        <v>8</v>
      </c>
      <c r="F14" s="357">
        <v>9</v>
      </c>
      <c r="G14" s="357">
        <v>0</v>
      </c>
      <c r="H14" s="357">
        <v>8</v>
      </c>
      <c r="I14" s="357">
        <v>1</v>
      </c>
      <c r="J14" s="357">
        <v>1</v>
      </c>
      <c r="K14" s="369">
        <v>9</v>
      </c>
      <c r="L14" s="369">
        <v>18</v>
      </c>
      <c r="M14" s="369">
        <f t="shared" si="1"/>
        <v>27</v>
      </c>
      <c r="N14" s="367">
        <v>1</v>
      </c>
      <c r="O14" s="367">
        <v>7</v>
      </c>
      <c r="P14" s="367">
        <v>8</v>
      </c>
      <c r="Q14" s="621">
        <f t="shared" si="0"/>
        <v>0.29629629629629628</v>
      </c>
      <c r="R14" s="350">
        <v>1</v>
      </c>
      <c r="S14" s="350">
        <v>5</v>
      </c>
      <c r="T14" s="369">
        <v>6</v>
      </c>
      <c r="U14" s="350">
        <v>2</v>
      </c>
      <c r="V14" s="350">
        <v>4</v>
      </c>
      <c r="W14" s="350">
        <v>0</v>
      </c>
      <c r="X14" s="369">
        <v>6</v>
      </c>
      <c r="Y14" s="350">
        <v>2</v>
      </c>
      <c r="Z14" s="350">
        <v>0</v>
      </c>
      <c r="AA14" s="350">
        <v>3</v>
      </c>
      <c r="AB14" s="350">
        <v>1</v>
      </c>
      <c r="AC14" s="350">
        <v>0</v>
      </c>
      <c r="AD14" s="369">
        <v>6</v>
      </c>
      <c r="AE14" s="350">
        <v>1</v>
      </c>
      <c r="AF14" s="350">
        <v>2</v>
      </c>
      <c r="AG14" s="350">
        <v>0</v>
      </c>
      <c r="AH14" s="350">
        <v>2</v>
      </c>
      <c r="AI14" s="350">
        <v>1</v>
      </c>
      <c r="AJ14" s="369">
        <v>6</v>
      </c>
      <c r="AK14" s="622">
        <f t="shared" si="2"/>
        <v>0.22222222222222221</v>
      </c>
    </row>
    <row r="15" spans="1:37" ht="64.8">
      <c r="A15" s="619" t="s">
        <v>667</v>
      </c>
      <c r="B15" s="367">
        <v>1</v>
      </c>
      <c r="C15" s="367">
        <v>11</v>
      </c>
      <c r="D15" s="367">
        <v>12</v>
      </c>
      <c r="E15" s="357">
        <v>0</v>
      </c>
      <c r="F15" s="357">
        <v>6</v>
      </c>
      <c r="G15" s="357">
        <v>1</v>
      </c>
      <c r="H15" s="357">
        <v>5</v>
      </c>
      <c r="I15" s="357">
        <v>0</v>
      </c>
      <c r="J15" s="357">
        <v>0</v>
      </c>
      <c r="K15" s="369">
        <v>1</v>
      </c>
      <c r="L15" s="369">
        <v>11</v>
      </c>
      <c r="M15" s="369">
        <f t="shared" si="1"/>
        <v>12</v>
      </c>
      <c r="N15" s="367">
        <v>0</v>
      </c>
      <c r="O15" s="367">
        <v>11</v>
      </c>
      <c r="P15" s="367">
        <v>11</v>
      </c>
      <c r="Q15" s="621">
        <f t="shared" si="0"/>
        <v>0.91666666666666663</v>
      </c>
      <c r="R15" s="350">
        <v>0</v>
      </c>
      <c r="S15" s="350">
        <v>2</v>
      </c>
      <c r="T15" s="369">
        <v>2</v>
      </c>
      <c r="U15" s="350">
        <v>1</v>
      </c>
      <c r="V15" s="350">
        <v>1</v>
      </c>
      <c r="W15" s="350">
        <v>0</v>
      </c>
      <c r="X15" s="369">
        <v>2</v>
      </c>
      <c r="Y15" s="350">
        <v>1</v>
      </c>
      <c r="Z15" s="350">
        <v>1</v>
      </c>
      <c r="AA15" s="350">
        <v>0</v>
      </c>
      <c r="AB15" s="350">
        <v>0</v>
      </c>
      <c r="AC15" s="350">
        <v>0</v>
      </c>
      <c r="AD15" s="369">
        <v>2</v>
      </c>
      <c r="AE15" s="350">
        <v>0</v>
      </c>
      <c r="AF15" s="350">
        <v>0</v>
      </c>
      <c r="AG15" s="350">
        <v>0</v>
      </c>
      <c r="AH15" s="350">
        <v>2</v>
      </c>
      <c r="AI15" s="350">
        <v>0</v>
      </c>
      <c r="AJ15" s="369">
        <v>2</v>
      </c>
      <c r="AK15" s="622">
        <f t="shared" si="2"/>
        <v>0.16666666666666666</v>
      </c>
    </row>
    <row r="16" spans="1:37" ht="64.8">
      <c r="A16" s="629" t="s">
        <v>668</v>
      </c>
      <c r="B16" s="367">
        <v>9</v>
      </c>
      <c r="C16" s="367">
        <v>22</v>
      </c>
      <c r="D16" s="367">
        <v>31</v>
      </c>
      <c r="E16" s="357">
        <v>6</v>
      </c>
      <c r="F16" s="357">
        <v>12</v>
      </c>
      <c r="G16" s="357">
        <v>2</v>
      </c>
      <c r="H16" s="357">
        <v>8</v>
      </c>
      <c r="I16" s="357">
        <v>1</v>
      </c>
      <c r="J16" s="357">
        <v>2</v>
      </c>
      <c r="K16" s="369">
        <v>9</v>
      </c>
      <c r="L16" s="369">
        <v>22</v>
      </c>
      <c r="M16" s="369">
        <f t="shared" si="1"/>
        <v>31</v>
      </c>
      <c r="N16" s="367">
        <v>9</v>
      </c>
      <c r="O16" s="367">
        <v>22</v>
      </c>
      <c r="P16" s="367">
        <v>31</v>
      </c>
      <c r="Q16" s="621">
        <f t="shared" si="0"/>
        <v>1</v>
      </c>
      <c r="R16" s="350">
        <v>1</v>
      </c>
      <c r="S16" s="630">
        <v>1</v>
      </c>
      <c r="T16" s="369">
        <v>2</v>
      </c>
      <c r="U16" s="350">
        <v>0</v>
      </c>
      <c r="V16" s="350">
        <v>2</v>
      </c>
      <c r="W16" s="350">
        <v>0</v>
      </c>
      <c r="X16" s="369">
        <v>2</v>
      </c>
      <c r="Y16" s="350">
        <v>1</v>
      </c>
      <c r="Z16" s="350">
        <v>0</v>
      </c>
      <c r="AA16" s="350">
        <v>1</v>
      </c>
      <c r="AB16" s="350">
        <v>0</v>
      </c>
      <c r="AC16" s="350">
        <v>0</v>
      </c>
      <c r="AD16" s="369">
        <v>2</v>
      </c>
      <c r="AE16" s="350">
        <v>0</v>
      </c>
      <c r="AF16" s="350">
        <v>0</v>
      </c>
      <c r="AG16" s="350">
        <v>1</v>
      </c>
      <c r="AH16" s="350">
        <v>1</v>
      </c>
      <c r="AI16" s="350">
        <v>0</v>
      </c>
      <c r="AJ16" s="369">
        <v>2</v>
      </c>
      <c r="AK16" s="622">
        <f t="shared" si="2"/>
        <v>6.4516129032258063E-2</v>
      </c>
    </row>
    <row r="17" spans="1:37" ht="64.8">
      <c r="A17" s="619" t="s">
        <v>669</v>
      </c>
      <c r="B17" s="355">
        <v>2</v>
      </c>
      <c r="C17" s="355">
        <v>20</v>
      </c>
      <c r="D17" s="355">
        <v>22</v>
      </c>
      <c r="E17" s="357">
        <v>0</v>
      </c>
      <c r="F17" s="357">
        <v>0</v>
      </c>
      <c r="G17" s="357">
        <v>0</v>
      </c>
      <c r="H17" s="357">
        <v>0</v>
      </c>
      <c r="I17" s="357">
        <v>2</v>
      </c>
      <c r="J17" s="357">
        <v>20</v>
      </c>
      <c r="K17" s="369">
        <v>2</v>
      </c>
      <c r="L17" s="369">
        <v>20</v>
      </c>
      <c r="M17" s="369">
        <f t="shared" si="1"/>
        <v>22</v>
      </c>
      <c r="N17" s="367">
        <v>1</v>
      </c>
      <c r="O17" s="367">
        <v>6</v>
      </c>
      <c r="P17" s="367">
        <v>7</v>
      </c>
      <c r="Q17" s="621">
        <f t="shared" si="0"/>
        <v>0.31818181818181818</v>
      </c>
      <c r="R17" s="350">
        <v>1</v>
      </c>
      <c r="S17" s="350">
        <v>6</v>
      </c>
      <c r="T17" s="369">
        <v>7</v>
      </c>
      <c r="U17" s="350">
        <v>0</v>
      </c>
      <c r="V17" s="350">
        <v>0</v>
      </c>
      <c r="W17" s="350">
        <v>7</v>
      </c>
      <c r="X17" s="369">
        <v>7</v>
      </c>
      <c r="Y17" s="350">
        <v>0</v>
      </c>
      <c r="Z17" s="350">
        <v>0</v>
      </c>
      <c r="AA17" s="350">
        <v>0</v>
      </c>
      <c r="AB17" s="350">
        <v>7</v>
      </c>
      <c r="AC17" s="350">
        <v>0</v>
      </c>
      <c r="AD17" s="369">
        <v>7</v>
      </c>
      <c r="AE17" s="350">
        <v>0</v>
      </c>
      <c r="AF17" s="350">
        <v>7</v>
      </c>
      <c r="AG17" s="350">
        <v>0</v>
      </c>
      <c r="AH17" s="350">
        <v>0</v>
      </c>
      <c r="AI17" s="350">
        <v>0</v>
      </c>
      <c r="AJ17" s="369">
        <v>7</v>
      </c>
      <c r="AK17" s="622">
        <f t="shared" si="2"/>
        <v>0.31818181818181818</v>
      </c>
    </row>
    <row r="18" spans="1:37" ht="64.8">
      <c r="A18" s="619" t="s">
        <v>670</v>
      </c>
      <c r="B18" s="367">
        <v>2</v>
      </c>
      <c r="C18" s="367">
        <v>8</v>
      </c>
      <c r="D18" s="367">
        <v>10</v>
      </c>
      <c r="E18" s="357">
        <v>0</v>
      </c>
      <c r="F18" s="357">
        <v>4</v>
      </c>
      <c r="G18" s="357">
        <v>2</v>
      </c>
      <c r="H18" s="357">
        <v>4</v>
      </c>
      <c r="I18" s="357">
        <v>0</v>
      </c>
      <c r="J18" s="357">
        <v>0</v>
      </c>
      <c r="K18" s="369">
        <v>2</v>
      </c>
      <c r="L18" s="369">
        <v>8</v>
      </c>
      <c r="M18" s="369">
        <f t="shared" si="1"/>
        <v>10</v>
      </c>
      <c r="N18" s="367">
        <v>0</v>
      </c>
      <c r="O18" s="367">
        <v>4</v>
      </c>
      <c r="P18" s="367">
        <v>4</v>
      </c>
      <c r="Q18" s="621">
        <f t="shared" si="0"/>
        <v>0.4</v>
      </c>
      <c r="R18" s="381">
        <v>0</v>
      </c>
      <c r="S18" s="381">
        <v>4</v>
      </c>
      <c r="T18" s="369">
        <v>4</v>
      </c>
      <c r="U18" s="350">
        <v>0</v>
      </c>
      <c r="V18" s="350">
        <v>4</v>
      </c>
      <c r="W18" s="350">
        <v>0</v>
      </c>
      <c r="X18" s="369">
        <v>4</v>
      </c>
      <c r="Y18" s="350">
        <v>0</v>
      </c>
      <c r="Z18" s="350">
        <v>0</v>
      </c>
      <c r="AA18" s="350">
        <v>0</v>
      </c>
      <c r="AB18" s="350">
        <v>4</v>
      </c>
      <c r="AC18" s="350">
        <v>0</v>
      </c>
      <c r="AD18" s="369">
        <v>4</v>
      </c>
      <c r="AE18" s="350">
        <v>0</v>
      </c>
      <c r="AF18" s="350">
        <v>2</v>
      </c>
      <c r="AG18" s="350">
        <v>2</v>
      </c>
      <c r="AH18" s="350">
        <v>0</v>
      </c>
      <c r="AI18" s="350">
        <v>0</v>
      </c>
      <c r="AJ18" s="369">
        <v>4</v>
      </c>
      <c r="AK18" s="622">
        <f t="shared" si="2"/>
        <v>0.4</v>
      </c>
    </row>
    <row r="19" spans="1:37" ht="64.8">
      <c r="A19" s="619" t="s">
        <v>671</v>
      </c>
      <c r="B19" s="355">
        <v>12</v>
      </c>
      <c r="C19" s="355">
        <v>18</v>
      </c>
      <c r="D19" s="355">
        <v>30</v>
      </c>
      <c r="E19" s="357">
        <v>8</v>
      </c>
      <c r="F19" s="357">
        <v>12</v>
      </c>
      <c r="G19" s="357">
        <v>3</v>
      </c>
      <c r="H19" s="357">
        <v>3</v>
      </c>
      <c r="I19" s="357">
        <v>1</v>
      </c>
      <c r="J19" s="357">
        <v>3</v>
      </c>
      <c r="K19" s="369">
        <v>12</v>
      </c>
      <c r="L19" s="369">
        <v>18</v>
      </c>
      <c r="M19" s="369">
        <f t="shared" si="1"/>
        <v>30</v>
      </c>
      <c r="N19" s="367">
        <v>0</v>
      </c>
      <c r="O19" s="367">
        <v>2</v>
      </c>
      <c r="P19" s="367">
        <v>2</v>
      </c>
      <c r="Q19" s="621">
        <f t="shared" si="0"/>
        <v>6.6666666666666666E-2</v>
      </c>
      <c r="R19" s="350">
        <v>0</v>
      </c>
      <c r="S19" s="350">
        <v>3</v>
      </c>
      <c r="T19" s="369">
        <v>3</v>
      </c>
      <c r="U19" s="350">
        <v>2</v>
      </c>
      <c r="V19" s="350">
        <v>1</v>
      </c>
      <c r="W19" s="350">
        <v>0</v>
      </c>
      <c r="X19" s="369">
        <v>3</v>
      </c>
      <c r="Y19" s="350">
        <v>3</v>
      </c>
      <c r="Z19" s="350">
        <v>0</v>
      </c>
      <c r="AA19" s="350">
        <v>0</v>
      </c>
      <c r="AB19" s="350">
        <v>0</v>
      </c>
      <c r="AC19" s="350">
        <v>0</v>
      </c>
      <c r="AD19" s="369">
        <v>3</v>
      </c>
      <c r="AE19" s="350">
        <v>0</v>
      </c>
      <c r="AF19" s="350">
        <v>0</v>
      </c>
      <c r="AG19" s="350">
        <v>0</v>
      </c>
      <c r="AH19" s="350">
        <v>1</v>
      </c>
      <c r="AI19" s="350">
        <v>2</v>
      </c>
      <c r="AJ19" s="369">
        <v>3</v>
      </c>
      <c r="AK19" s="622">
        <f t="shared" si="2"/>
        <v>0.1</v>
      </c>
    </row>
    <row r="20" spans="1:37" ht="64.8">
      <c r="A20" s="619" t="s">
        <v>672</v>
      </c>
      <c r="B20" s="355">
        <v>6</v>
      </c>
      <c r="C20" s="355">
        <v>18</v>
      </c>
      <c r="D20" s="355">
        <v>24</v>
      </c>
      <c r="E20" s="357">
        <v>0</v>
      </c>
      <c r="F20" s="357">
        <v>0</v>
      </c>
      <c r="G20" s="357">
        <v>3</v>
      </c>
      <c r="H20" s="357">
        <v>15</v>
      </c>
      <c r="I20" s="357">
        <v>3</v>
      </c>
      <c r="J20" s="357">
        <v>3</v>
      </c>
      <c r="K20" s="369">
        <v>6</v>
      </c>
      <c r="L20" s="369">
        <v>18</v>
      </c>
      <c r="M20" s="369">
        <f t="shared" si="1"/>
        <v>24</v>
      </c>
      <c r="N20" s="367">
        <v>0</v>
      </c>
      <c r="O20" s="367">
        <v>0</v>
      </c>
      <c r="P20" s="367">
        <v>0</v>
      </c>
      <c r="Q20" s="621">
        <f t="shared" si="0"/>
        <v>0</v>
      </c>
      <c r="R20" s="350">
        <v>0</v>
      </c>
      <c r="S20" s="350">
        <v>0</v>
      </c>
      <c r="T20" s="369">
        <v>0</v>
      </c>
      <c r="U20" s="350">
        <v>0</v>
      </c>
      <c r="V20" s="350">
        <v>0</v>
      </c>
      <c r="W20" s="350">
        <v>0</v>
      </c>
      <c r="X20" s="369">
        <v>0</v>
      </c>
      <c r="Y20" s="350">
        <v>0</v>
      </c>
      <c r="Z20" s="350">
        <v>0</v>
      </c>
      <c r="AA20" s="350">
        <v>0</v>
      </c>
      <c r="AB20" s="350">
        <v>0</v>
      </c>
      <c r="AC20" s="350">
        <v>0</v>
      </c>
      <c r="AD20" s="369">
        <v>0</v>
      </c>
      <c r="AE20" s="350">
        <v>0</v>
      </c>
      <c r="AF20" s="350">
        <v>0</v>
      </c>
      <c r="AG20" s="350">
        <v>0</v>
      </c>
      <c r="AH20" s="350">
        <v>0</v>
      </c>
      <c r="AI20" s="350">
        <v>0</v>
      </c>
      <c r="AJ20" s="369">
        <v>0</v>
      </c>
      <c r="AK20" s="622">
        <f t="shared" si="2"/>
        <v>0</v>
      </c>
    </row>
    <row r="21" spans="1:37" ht="64.8">
      <c r="A21" s="619" t="s">
        <v>673</v>
      </c>
      <c r="B21" s="623">
        <v>3</v>
      </c>
      <c r="C21" s="623">
        <v>7</v>
      </c>
      <c r="D21" s="623">
        <v>10</v>
      </c>
      <c r="E21" s="357">
        <v>0</v>
      </c>
      <c r="F21" s="357">
        <v>0</v>
      </c>
      <c r="G21" s="357">
        <v>2</v>
      </c>
      <c r="H21" s="357">
        <v>2</v>
      </c>
      <c r="I21" s="357">
        <v>1</v>
      </c>
      <c r="J21" s="357">
        <v>5</v>
      </c>
      <c r="K21" s="369">
        <v>3</v>
      </c>
      <c r="L21" s="369">
        <v>7</v>
      </c>
      <c r="M21" s="369">
        <f t="shared" si="1"/>
        <v>10</v>
      </c>
      <c r="N21" s="624">
        <v>3</v>
      </c>
      <c r="O21" s="624">
        <v>7</v>
      </c>
      <c r="P21" s="624">
        <v>10</v>
      </c>
      <c r="Q21" s="621">
        <f t="shared" si="0"/>
        <v>1</v>
      </c>
      <c r="R21" s="350">
        <v>0</v>
      </c>
      <c r="S21" s="350">
        <v>0</v>
      </c>
      <c r="T21" s="369">
        <v>0</v>
      </c>
      <c r="U21" s="350">
        <v>0</v>
      </c>
      <c r="V21" s="350">
        <v>0</v>
      </c>
      <c r="W21" s="350">
        <v>0</v>
      </c>
      <c r="X21" s="369">
        <v>0</v>
      </c>
      <c r="Y21" s="350">
        <v>0</v>
      </c>
      <c r="Z21" s="350">
        <v>0</v>
      </c>
      <c r="AA21" s="350">
        <v>0</v>
      </c>
      <c r="AB21" s="350">
        <v>0</v>
      </c>
      <c r="AC21" s="350">
        <v>0</v>
      </c>
      <c r="AD21" s="369">
        <v>0</v>
      </c>
      <c r="AE21" s="350">
        <v>0</v>
      </c>
      <c r="AF21" s="350">
        <v>0</v>
      </c>
      <c r="AG21" s="350">
        <v>0</v>
      </c>
      <c r="AH21" s="350">
        <v>0</v>
      </c>
      <c r="AI21" s="350">
        <v>0</v>
      </c>
      <c r="AJ21" s="369">
        <v>0</v>
      </c>
      <c r="AK21" s="622">
        <f t="shared" si="2"/>
        <v>0</v>
      </c>
    </row>
    <row r="22" spans="1:37" ht="64.8">
      <c r="A22" s="619" t="s">
        <v>674</v>
      </c>
      <c r="B22" s="367">
        <v>2</v>
      </c>
      <c r="C22" s="367">
        <v>8</v>
      </c>
      <c r="D22" s="367">
        <v>10</v>
      </c>
      <c r="E22" s="357">
        <v>2</v>
      </c>
      <c r="F22" s="357">
        <v>6</v>
      </c>
      <c r="G22" s="357">
        <v>0</v>
      </c>
      <c r="H22" s="357">
        <v>1</v>
      </c>
      <c r="I22" s="357">
        <v>0</v>
      </c>
      <c r="J22" s="357">
        <v>1</v>
      </c>
      <c r="K22" s="369">
        <v>2</v>
      </c>
      <c r="L22" s="369">
        <v>8</v>
      </c>
      <c r="M22" s="369">
        <f t="shared" si="1"/>
        <v>10</v>
      </c>
      <c r="N22" s="367">
        <v>0</v>
      </c>
      <c r="O22" s="367">
        <v>1</v>
      </c>
      <c r="P22" s="367">
        <v>1</v>
      </c>
      <c r="Q22" s="621">
        <f t="shared" si="0"/>
        <v>0.1</v>
      </c>
      <c r="R22" s="350">
        <v>0</v>
      </c>
      <c r="S22" s="350">
        <v>1</v>
      </c>
      <c r="T22" s="369">
        <v>1</v>
      </c>
      <c r="U22" s="350">
        <v>1</v>
      </c>
      <c r="V22" s="350">
        <v>0</v>
      </c>
      <c r="W22" s="350">
        <v>0</v>
      </c>
      <c r="X22" s="369">
        <v>1</v>
      </c>
      <c r="Y22" s="350">
        <v>0</v>
      </c>
      <c r="Z22" s="350">
        <v>0</v>
      </c>
      <c r="AA22" s="350">
        <v>0</v>
      </c>
      <c r="AB22" s="350">
        <v>0</v>
      </c>
      <c r="AC22" s="350">
        <v>1</v>
      </c>
      <c r="AD22" s="369">
        <v>1</v>
      </c>
      <c r="AE22" s="350">
        <v>0</v>
      </c>
      <c r="AF22" s="350">
        <v>0</v>
      </c>
      <c r="AG22" s="350">
        <v>0</v>
      </c>
      <c r="AH22" s="350">
        <v>1</v>
      </c>
      <c r="AI22" s="350">
        <v>0</v>
      </c>
      <c r="AJ22" s="369">
        <v>1</v>
      </c>
      <c r="AK22" s="622">
        <f t="shared" si="2"/>
        <v>0.1</v>
      </c>
    </row>
    <row r="23" spans="1:37" ht="64.8">
      <c r="A23" s="631" t="s">
        <v>675</v>
      </c>
      <c r="B23" s="355">
        <v>3</v>
      </c>
      <c r="C23" s="355">
        <v>22</v>
      </c>
      <c r="D23" s="355">
        <v>25</v>
      </c>
      <c r="E23" s="357"/>
      <c r="F23" s="357">
        <v>2</v>
      </c>
      <c r="G23" s="357">
        <v>2</v>
      </c>
      <c r="H23" s="357">
        <v>18</v>
      </c>
      <c r="I23" s="357">
        <v>1</v>
      </c>
      <c r="J23" s="357">
        <v>2</v>
      </c>
      <c r="K23" s="369">
        <v>3</v>
      </c>
      <c r="L23" s="369">
        <v>22</v>
      </c>
      <c r="M23" s="369">
        <f t="shared" si="1"/>
        <v>25</v>
      </c>
      <c r="N23" s="367">
        <v>0</v>
      </c>
      <c r="O23" s="367">
        <v>6</v>
      </c>
      <c r="P23" s="367">
        <v>6</v>
      </c>
      <c r="Q23" s="621">
        <f t="shared" si="0"/>
        <v>0.24</v>
      </c>
      <c r="R23" s="350">
        <v>0</v>
      </c>
      <c r="S23" s="350">
        <v>5</v>
      </c>
      <c r="T23" s="369">
        <v>5</v>
      </c>
      <c r="U23" s="350">
        <v>1</v>
      </c>
      <c r="V23" s="350">
        <v>3</v>
      </c>
      <c r="W23" s="350">
        <v>1</v>
      </c>
      <c r="X23" s="369">
        <v>5</v>
      </c>
      <c r="Y23" s="350">
        <v>1</v>
      </c>
      <c r="Z23" s="350">
        <v>0</v>
      </c>
      <c r="AA23" s="350">
        <v>2</v>
      </c>
      <c r="AB23" s="350">
        <v>2</v>
      </c>
      <c r="AC23" s="350">
        <v>0</v>
      </c>
      <c r="AD23" s="369">
        <v>5</v>
      </c>
      <c r="AE23" s="350">
        <v>2</v>
      </c>
      <c r="AF23" s="350">
        <v>1</v>
      </c>
      <c r="AG23" s="350">
        <v>1</v>
      </c>
      <c r="AH23" s="350">
        <v>0</v>
      </c>
      <c r="AI23" s="350">
        <v>1</v>
      </c>
      <c r="AJ23" s="369">
        <v>5</v>
      </c>
      <c r="AK23" s="622">
        <f t="shared" si="2"/>
        <v>0.2</v>
      </c>
    </row>
    <row r="24" spans="1:37" ht="64.8">
      <c r="A24" s="631" t="s">
        <v>676</v>
      </c>
      <c r="B24" s="623">
        <v>4</v>
      </c>
      <c r="C24" s="623">
        <v>21</v>
      </c>
      <c r="D24" s="632">
        <v>25</v>
      </c>
      <c r="E24" s="357">
        <v>0</v>
      </c>
      <c r="F24" s="357">
        <v>0</v>
      </c>
      <c r="G24" s="357">
        <v>1</v>
      </c>
      <c r="H24" s="357">
        <v>11</v>
      </c>
      <c r="I24" s="357">
        <v>3</v>
      </c>
      <c r="J24" s="357">
        <v>10</v>
      </c>
      <c r="K24" s="369">
        <v>4</v>
      </c>
      <c r="L24" s="369">
        <v>21</v>
      </c>
      <c r="M24" s="369">
        <f t="shared" si="1"/>
        <v>25</v>
      </c>
      <c r="N24" s="624">
        <v>4</v>
      </c>
      <c r="O24" s="624">
        <v>21</v>
      </c>
      <c r="P24" s="624">
        <v>25</v>
      </c>
      <c r="Q24" s="621">
        <f t="shared" si="0"/>
        <v>1</v>
      </c>
      <c r="R24" s="350">
        <v>0</v>
      </c>
      <c r="S24" s="350">
        <v>0</v>
      </c>
      <c r="T24" s="369">
        <v>0</v>
      </c>
      <c r="U24" s="350">
        <v>0</v>
      </c>
      <c r="V24" s="350">
        <v>0</v>
      </c>
      <c r="W24" s="350">
        <v>0</v>
      </c>
      <c r="X24" s="369">
        <v>0</v>
      </c>
      <c r="Y24" s="350">
        <v>0</v>
      </c>
      <c r="Z24" s="350">
        <v>0</v>
      </c>
      <c r="AA24" s="350">
        <v>0</v>
      </c>
      <c r="AB24" s="350">
        <v>0</v>
      </c>
      <c r="AC24" s="350">
        <v>0</v>
      </c>
      <c r="AD24" s="369">
        <v>0</v>
      </c>
      <c r="AE24" s="350">
        <v>0</v>
      </c>
      <c r="AF24" s="350">
        <v>0</v>
      </c>
      <c r="AG24" s="350">
        <v>0</v>
      </c>
      <c r="AH24" s="350">
        <v>0</v>
      </c>
      <c r="AI24" s="350">
        <v>0</v>
      </c>
      <c r="AJ24" s="369">
        <v>0</v>
      </c>
      <c r="AK24" s="622">
        <f t="shared" si="2"/>
        <v>0</v>
      </c>
    </row>
    <row r="25" spans="1:37" ht="104.4" customHeight="1">
      <c r="A25" s="631" t="s">
        <v>641</v>
      </c>
      <c r="B25" s="623">
        <f>SUM(B7:B24)</f>
        <v>106</v>
      </c>
      <c r="C25" s="623">
        <f t="shared" ref="C25:P25" si="3">SUM(C7:C24)</f>
        <v>332</v>
      </c>
      <c r="D25" s="623">
        <f t="shared" si="3"/>
        <v>438</v>
      </c>
      <c r="E25" s="623">
        <f t="shared" si="3"/>
        <v>41</v>
      </c>
      <c r="F25" s="623">
        <f t="shared" si="3"/>
        <v>94</v>
      </c>
      <c r="G25" s="623">
        <f t="shared" si="3"/>
        <v>28</v>
      </c>
      <c r="H25" s="623">
        <f t="shared" si="3"/>
        <v>128</v>
      </c>
      <c r="I25" s="623">
        <f t="shared" si="3"/>
        <v>38</v>
      </c>
      <c r="J25" s="623">
        <f t="shared" si="3"/>
        <v>110</v>
      </c>
      <c r="K25" s="623">
        <f t="shared" si="3"/>
        <v>106</v>
      </c>
      <c r="L25" s="623">
        <f t="shared" si="3"/>
        <v>332</v>
      </c>
      <c r="M25" s="623">
        <f t="shared" si="3"/>
        <v>438</v>
      </c>
      <c r="N25" s="623">
        <f t="shared" si="3"/>
        <v>54</v>
      </c>
      <c r="O25" s="623">
        <f t="shared" si="3"/>
        <v>201</v>
      </c>
      <c r="P25" s="623">
        <f t="shared" si="3"/>
        <v>255</v>
      </c>
      <c r="Q25" s="621">
        <f t="shared" si="0"/>
        <v>0.5821917808219178</v>
      </c>
      <c r="R25" s="623">
        <f t="shared" ref="R25:AJ25" si="4">SUM(R7:R24)</f>
        <v>34</v>
      </c>
      <c r="S25" s="623">
        <f t="shared" si="4"/>
        <v>80</v>
      </c>
      <c r="T25" s="623">
        <f t="shared" si="4"/>
        <v>114</v>
      </c>
      <c r="U25" s="623">
        <f t="shared" si="4"/>
        <v>22</v>
      </c>
      <c r="V25" s="623">
        <f t="shared" si="4"/>
        <v>48</v>
      </c>
      <c r="W25" s="623">
        <f t="shared" si="4"/>
        <v>44</v>
      </c>
      <c r="X25" s="623">
        <f t="shared" si="4"/>
        <v>114</v>
      </c>
      <c r="Y25" s="623">
        <f t="shared" si="4"/>
        <v>10</v>
      </c>
      <c r="Z25" s="623">
        <f t="shared" si="4"/>
        <v>1</v>
      </c>
      <c r="AA25" s="623">
        <f t="shared" si="4"/>
        <v>13</v>
      </c>
      <c r="AB25" s="623">
        <f t="shared" si="4"/>
        <v>73</v>
      </c>
      <c r="AC25" s="623">
        <f t="shared" si="4"/>
        <v>17</v>
      </c>
      <c r="AD25" s="623">
        <f t="shared" si="4"/>
        <v>114</v>
      </c>
      <c r="AE25" s="623">
        <f t="shared" si="4"/>
        <v>12</v>
      </c>
      <c r="AF25" s="623">
        <f t="shared" si="4"/>
        <v>31</v>
      </c>
      <c r="AG25" s="623">
        <f t="shared" si="4"/>
        <v>45</v>
      </c>
      <c r="AH25" s="623">
        <f t="shared" si="4"/>
        <v>22</v>
      </c>
      <c r="AI25" s="623">
        <f t="shared" si="4"/>
        <v>4</v>
      </c>
      <c r="AJ25" s="623">
        <f t="shared" si="4"/>
        <v>114</v>
      </c>
      <c r="AK25" s="622">
        <f t="shared" si="2"/>
        <v>0.26027397260273971</v>
      </c>
    </row>
  </sheetData>
  <mergeCells count="50"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  <mergeCell ref="E3:F4"/>
    <mergeCell ref="G3:H4"/>
    <mergeCell ref="I3:J4"/>
    <mergeCell ref="K3:K6"/>
    <mergeCell ref="L3:L6"/>
    <mergeCell ref="M3:M6"/>
    <mergeCell ref="J5:J6"/>
    <mergeCell ref="S5:S6"/>
    <mergeCell ref="R3:T4"/>
    <mergeCell ref="U3:X4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H5:AH6"/>
    <mergeCell ref="AI5:AI6"/>
    <mergeCell ref="AJ5:AJ6"/>
    <mergeCell ref="AB5:AB6"/>
    <mergeCell ref="AC5:AC6"/>
    <mergeCell ref="AD5:AD6"/>
    <mergeCell ref="AF5:AF6"/>
    <mergeCell ref="AG5:AG6"/>
  </mergeCells>
  <phoneticPr fontId="3" type="noConversion"/>
  <pageMargins left="0.7" right="0.7" top="0.75" bottom="0.75" header="0.3" footer="0.3"/>
  <pageSetup paperSize="9" scale="3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8"/>
  <sheetViews>
    <sheetView view="pageBreakPreview" topLeftCell="A4" zoomScale="60" zoomScaleNormal="60" workbookViewId="0">
      <selection activeCell="E14" sqref="E14"/>
    </sheetView>
  </sheetViews>
  <sheetFormatPr defaultColWidth="8.88671875" defaultRowHeight="19.8"/>
  <cols>
    <col min="1" max="1" width="34.44140625" style="572" customWidth="1"/>
    <col min="2" max="16" width="8.88671875" style="572"/>
    <col min="17" max="17" width="12.77734375" style="572" bestFit="1" customWidth="1"/>
    <col min="18" max="16384" width="8.88671875" style="572"/>
  </cols>
  <sheetData>
    <row r="1" spans="1:37" ht="76.95" customHeight="1" thickBot="1">
      <c r="A1" s="1319" t="s">
        <v>605</v>
      </c>
      <c r="B1" s="1320"/>
      <c r="C1" s="1320"/>
      <c r="D1" s="1320"/>
      <c r="E1" s="1320"/>
      <c r="F1" s="1320"/>
      <c r="G1" s="1320"/>
      <c r="H1" s="1320"/>
      <c r="I1" s="1320"/>
      <c r="J1" s="1320"/>
      <c r="K1" s="1320"/>
      <c r="L1" s="1320"/>
      <c r="M1" s="1320"/>
      <c r="N1" s="1320"/>
      <c r="O1" s="1320"/>
      <c r="P1" s="1320"/>
      <c r="Q1" s="1320"/>
      <c r="R1" s="1320"/>
      <c r="S1" s="1320"/>
      <c r="T1" s="1320"/>
      <c r="U1" s="1320"/>
      <c r="V1" s="1320"/>
      <c r="W1" s="1320"/>
      <c r="X1" s="1320"/>
      <c r="Y1" s="1320"/>
      <c r="Z1" s="1320"/>
      <c r="AA1" s="1320"/>
      <c r="AB1" s="1320"/>
      <c r="AC1" s="1320"/>
      <c r="AD1" s="1320"/>
      <c r="AE1" s="1320"/>
      <c r="AF1" s="1320"/>
      <c r="AG1" s="1320"/>
      <c r="AH1" s="1320"/>
      <c r="AI1" s="1320"/>
      <c r="AJ1" s="1320"/>
      <c r="AK1" s="1320"/>
    </row>
    <row r="2" spans="1:37" ht="42" customHeight="1" thickBot="1">
      <c r="A2" s="1321" t="s">
        <v>40</v>
      </c>
      <c r="B2" s="1324" t="s">
        <v>41</v>
      </c>
      <c r="C2" s="1325"/>
      <c r="D2" s="1326"/>
      <c r="E2" s="1327" t="s">
        <v>0</v>
      </c>
      <c r="F2" s="1328"/>
      <c r="G2" s="1328"/>
      <c r="H2" s="1328"/>
      <c r="I2" s="1328"/>
      <c r="J2" s="1329"/>
      <c r="K2" s="1315" t="s">
        <v>42</v>
      </c>
      <c r="L2" s="1318"/>
      <c r="M2" s="1297"/>
      <c r="N2" s="1330" t="s">
        <v>1</v>
      </c>
      <c r="O2" s="1330"/>
      <c r="P2" s="1330"/>
      <c r="Q2" s="1331"/>
      <c r="R2" s="1334" t="s">
        <v>43</v>
      </c>
      <c r="S2" s="1335"/>
      <c r="T2" s="1336"/>
      <c r="U2" s="1337"/>
      <c r="V2" s="1337"/>
      <c r="W2" s="1337"/>
      <c r="X2" s="1337"/>
      <c r="Y2" s="1336"/>
      <c r="Z2" s="1336"/>
      <c r="AA2" s="1336"/>
      <c r="AB2" s="1336"/>
      <c r="AC2" s="1336"/>
      <c r="AD2" s="1336"/>
      <c r="AE2" s="1336"/>
      <c r="AF2" s="1336"/>
      <c r="AG2" s="1336"/>
      <c r="AH2" s="1336"/>
      <c r="AI2" s="1336"/>
      <c r="AJ2" s="1336"/>
      <c r="AK2" s="1338"/>
    </row>
    <row r="3" spans="1:37" ht="21" thickTop="1" thickBot="1">
      <c r="A3" s="1322"/>
      <c r="B3" s="1339" t="s">
        <v>3</v>
      </c>
      <c r="C3" s="1342" t="s">
        <v>4</v>
      </c>
      <c r="D3" s="1345" t="s">
        <v>5</v>
      </c>
      <c r="E3" s="1306" t="s">
        <v>44</v>
      </c>
      <c r="F3" s="1307"/>
      <c r="G3" s="1310" t="s">
        <v>45</v>
      </c>
      <c r="H3" s="1310"/>
      <c r="I3" s="1311" t="s">
        <v>46</v>
      </c>
      <c r="J3" s="1312"/>
      <c r="K3" s="1315" t="s">
        <v>3</v>
      </c>
      <c r="L3" s="1317" t="s">
        <v>4</v>
      </c>
      <c r="M3" s="1296" t="s">
        <v>5</v>
      </c>
      <c r="N3" s="1332"/>
      <c r="O3" s="1332"/>
      <c r="P3" s="1332"/>
      <c r="Q3" s="1332"/>
      <c r="R3" s="1271" t="s">
        <v>47</v>
      </c>
      <c r="S3" s="1301"/>
      <c r="T3" s="1278"/>
      <c r="U3" s="1303" t="s">
        <v>48</v>
      </c>
      <c r="V3" s="1304"/>
      <c r="W3" s="1304"/>
      <c r="X3" s="1305"/>
      <c r="Y3" s="1271" t="s">
        <v>49</v>
      </c>
      <c r="Z3" s="1272"/>
      <c r="AA3" s="1272"/>
      <c r="AB3" s="1272"/>
      <c r="AC3" s="1272"/>
      <c r="AD3" s="1273"/>
      <c r="AE3" s="1277" t="s">
        <v>50</v>
      </c>
      <c r="AF3" s="1272"/>
      <c r="AG3" s="1272"/>
      <c r="AH3" s="1272"/>
      <c r="AI3" s="1272"/>
      <c r="AJ3" s="1278"/>
      <c r="AK3" s="1288" t="s">
        <v>51</v>
      </c>
    </row>
    <row r="4" spans="1:37" ht="20.399999999999999" thickBot="1">
      <c r="A4" s="1322"/>
      <c r="B4" s="1340"/>
      <c r="C4" s="1343"/>
      <c r="D4" s="1346"/>
      <c r="E4" s="1308"/>
      <c r="F4" s="1309"/>
      <c r="G4" s="1310"/>
      <c r="H4" s="1310"/>
      <c r="I4" s="1313"/>
      <c r="J4" s="1314"/>
      <c r="K4" s="1316"/>
      <c r="L4" s="1318"/>
      <c r="M4" s="1297"/>
      <c r="N4" s="1333"/>
      <c r="O4" s="1333"/>
      <c r="P4" s="1333"/>
      <c r="Q4" s="1332"/>
      <c r="R4" s="1274"/>
      <c r="S4" s="1275"/>
      <c r="T4" s="1302"/>
      <c r="U4" s="1274"/>
      <c r="V4" s="1275"/>
      <c r="W4" s="1275"/>
      <c r="X4" s="1302"/>
      <c r="Y4" s="1274"/>
      <c r="Z4" s="1275"/>
      <c r="AA4" s="1275"/>
      <c r="AB4" s="1275"/>
      <c r="AC4" s="1275"/>
      <c r="AD4" s="1276"/>
      <c r="AE4" s="1279"/>
      <c r="AF4" s="1280"/>
      <c r="AG4" s="1280"/>
      <c r="AH4" s="1280"/>
      <c r="AI4" s="1280"/>
      <c r="AJ4" s="1281"/>
      <c r="AK4" s="1348"/>
    </row>
    <row r="5" spans="1:37" ht="21" thickTop="1" thickBot="1">
      <c r="A5" s="1322"/>
      <c r="B5" s="1340"/>
      <c r="C5" s="1343"/>
      <c r="D5" s="1346"/>
      <c r="E5" s="1351" t="s">
        <v>3</v>
      </c>
      <c r="F5" s="1352" t="s">
        <v>4</v>
      </c>
      <c r="G5" s="1352" t="s">
        <v>3</v>
      </c>
      <c r="H5" s="1352" t="s">
        <v>4</v>
      </c>
      <c r="I5" s="1352" t="s">
        <v>3</v>
      </c>
      <c r="J5" s="1298" t="s">
        <v>4</v>
      </c>
      <c r="K5" s="1316"/>
      <c r="L5" s="1318"/>
      <c r="M5" s="1297"/>
      <c r="N5" s="1282" t="s">
        <v>3</v>
      </c>
      <c r="O5" s="1284" t="s">
        <v>4</v>
      </c>
      <c r="P5" s="1284" t="s">
        <v>5</v>
      </c>
      <c r="Q5" s="1286" t="s">
        <v>52</v>
      </c>
      <c r="R5" s="1288" t="s">
        <v>3</v>
      </c>
      <c r="S5" s="1299" t="s">
        <v>4</v>
      </c>
      <c r="T5" s="1269" t="s">
        <v>53</v>
      </c>
      <c r="U5" s="1288" t="s">
        <v>44</v>
      </c>
      <c r="V5" s="1267" t="s">
        <v>55</v>
      </c>
      <c r="W5" s="1267" t="s">
        <v>56</v>
      </c>
      <c r="X5" s="1269" t="s">
        <v>53</v>
      </c>
      <c r="Y5" s="1288" t="s">
        <v>57</v>
      </c>
      <c r="Z5" s="1267" t="s">
        <v>58</v>
      </c>
      <c r="AA5" s="1267" t="s">
        <v>59</v>
      </c>
      <c r="AB5" s="1267" t="s">
        <v>60</v>
      </c>
      <c r="AC5" s="1267" t="s">
        <v>61</v>
      </c>
      <c r="AD5" s="1269" t="s">
        <v>5</v>
      </c>
      <c r="AE5" s="1290" t="s">
        <v>62</v>
      </c>
      <c r="AF5" s="1261" t="s">
        <v>63</v>
      </c>
      <c r="AG5" s="1261" t="s">
        <v>64</v>
      </c>
      <c r="AH5" s="1261" t="s">
        <v>65</v>
      </c>
      <c r="AI5" s="1263" t="s">
        <v>66</v>
      </c>
      <c r="AJ5" s="1265" t="s">
        <v>53</v>
      </c>
      <c r="AK5" s="1349"/>
    </row>
    <row r="6" spans="1:37" ht="62.4" customHeight="1" thickBot="1">
      <c r="A6" s="1323"/>
      <c r="B6" s="1341"/>
      <c r="C6" s="1344"/>
      <c r="D6" s="1347"/>
      <c r="E6" s="1351"/>
      <c r="F6" s="1352"/>
      <c r="G6" s="1352"/>
      <c r="H6" s="1352"/>
      <c r="I6" s="1352"/>
      <c r="J6" s="1298"/>
      <c r="K6" s="1316"/>
      <c r="L6" s="1318"/>
      <c r="M6" s="1297"/>
      <c r="N6" s="1283"/>
      <c r="O6" s="1285"/>
      <c r="P6" s="1285"/>
      <c r="Q6" s="1287"/>
      <c r="R6" s="1289"/>
      <c r="S6" s="1300"/>
      <c r="T6" s="1292"/>
      <c r="U6" s="1293"/>
      <c r="V6" s="1268"/>
      <c r="W6" s="1268"/>
      <c r="X6" s="1294"/>
      <c r="Y6" s="1295"/>
      <c r="Z6" s="1268"/>
      <c r="AA6" s="1268"/>
      <c r="AB6" s="1268"/>
      <c r="AC6" s="1268"/>
      <c r="AD6" s="1270"/>
      <c r="AE6" s="1291"/>
      <c r="AF6" s="1262"/>
      <c r="AG6" s="1262"/>
      <c r="AH6" s="1262"/>
      <c r="AI6" s="1264"/>
      <c r="AJ6" s="1266"/>
      <c r="AK6" s="1350"/>
    </row>
    <row r="7" spans="1:37" ht="19.95" customHeight="1" thickBot="1">
      <c r="A7" s="573" t="s">
        <v>606</v>
      </c>
      <c r="B7" s="3">
        <v>3</v>
      </c>
      <c r="C7" s="4">
        <v>27</v>
      </c>
      <c r="D7" s="5">
        <v>30</v>
      </c>
      <c r="E7" s="6">
        <v>0</v>
      </c>
      <c r="F7" s="7">
        <v>9</v>
      </c>
      <c r="G7" s="7">
        <v>2</v>
      </c>
      <c r="H7" s="7">
        <v>14</v>
      </c>
      <c r="I7" s="7">
        <v>1</v>
      </c>
      <c r="J7" s="8">
        <v>4</v>
      </c>
      <c r="K7" s="9">
        <v>3</v>
      </c>
      <c r="L7" s="10">
        <v>27</v>
      </c>
      <c r="M7" s="11">
        <v>30</v>
      </c>
      <c r="N7" s="12">
        <v>3</v>
      </c>
      <c r="O7" s="4">
        <v>24</v>
      </c>
      <c r="P7" s="4">
        <v>27</v>
      </c>
      <c r="Q7" s="581">
        <f>P7/D7</f>
        <v>0.9</v>
      </c>
      <c r="R7" s="44">
        <v>1</v>
      </c>
      <c r="S7" s="45">
        <v>14</v>
      </c>
      <c r="T7" s="14">
        <v>15</v>
      </c>
      <c r="U7" s="46">
        <v>5</v>
      </c>
      <c r="V7" s="47">
        <v>6</v>
      </c>
      <c r="W7" s="47">
        <v>4</v>
      </c>
      <c r="X7" s="11">
        <v>15</v>
      </c>
      <c r="Y7" s="48">
        <v>0</v>
      </c>
      <c r="Z7" s="47">
        <v>3</v>
      </c>
      <c r="AA7" s="47">
        <v>6</v>
      </c>
      <c r="AB7" s="47">
        <v>6</v>
      </c>
      <c r="AC7" s="47">
        <v>0</v>
      </c>
      <c r="AD7" s="11">
        <v>15</v>
      </c>
      <c r="AE7" s="49">
        <v>1</v>
      </c>
      <c r="AF7" s="790">
        <v>0</v>
      </c>
      <c r="AG7" s="790">
        <v>7</v>
      </c>
      <c r="AH7" s="790">
        <v>7</v>
      </c>
      <c r="AI7" s="51">
        <v>0</v>
      </c>
      <c r="AJ7" s="15">
        <v>15</v>
      </c>
      <c r="AK7" s="589">
        <f>AJ7/D7</f>
        <v>0.5</v>
      </c>
    </row>
    <row r="8" spans="1:37" ht="20.399999999999999" thickBot="1">
      <c r="A8" s="590" t="s">
        <v>607</v>
      </c>
      <c r="B8" s="27">
        <v>9</v>
      </c>
      <c r="C8" s="793">
        <v>83</v>
      </c>
      <c r="D8" s="29">
        <v>92</v>
      </c>
      <c r="E8" s="6">
        <v>6</v>
      </c>
      <c r="F8" s="7">
        <v>47</v>
      </c>
      <c r="G8" s="7">
        <v>1</v>
      </c>
      <c r="H8" s="7">
        <v>8</v>
      </c>
      <c r="I8" s="7">
        <v>2</v>
      </c>
      <c r="J8" s="8">
        <v>28</v>
      </c>
      <c r="K8" s="30">
        <v>9</v>
      </c>
      <c r="L8" s="791">
        <v>83</v>
      </c>
      <c r="M8" s="15">
        <v>92</v>
      </c>
      <c r="N8" s="32">
        <v>2</v>
      </c>
      <c r="O8" s="18">
        <v>37</v>
      </c>
      <c r="P8" s="18">
        <v>39</v>
      </c>
      <c r="Q8" s="581">
        <f t="shared" ref="Q8:Q28" si="0">P8/D8</f>
        <v>0.42391304347826086</v>
      </c>
      <c r="R8" s="49">
        <v>0</v>
      </c>
      <c r="S8" s="790">
        <v>0</v>
      </c>
      <c r="T8" s="15">
        <v>0</v>
      </c>
      <c r="U8" s="49">
        <v>0</v>
      </c>
      <c r="V8" s="51">
        <v>0</v>
      </c>
      <c r="W8" s="51">
        <v>0</v>
      </c>
      <c r="X8" s="15">
        <v>0</v>
      </c>
      <c r="Y8" s="53">
        <v>0</v>
      </c>
      <c r="Z8" s="51">
        <v>0</v>
      </c>
      <c r="AA8" s="51">
        <v>0</v>
      </c>
      <c r="AB8" s="51">
        <v>0</v>
      </c>
      <c r="AC8" s="51">
        <v>0</v>
      </c>
      <c r="AD8" s="15">
        <v>0</v>
      </c>
      <c r="AE8" s="49">
        <v>0</v>
      </c>
      <c r="AF8" s="790">
        <v>0</v>
      </c>
      <c r="AG8" s="790">
        <v>0</v>
      </c>
      <c r="AH8" s="790">
        <v>0</v>
      </c>
      <c r="AI8" s="51">
        <v>0</v>
      </c>
      <c r="AJ8" s="15">
        <v>0</v>
      </c>
      <c r="AK8" s="589">
        <f t="shared" ref="AK8:AK28" si="1">AJ8/D8</f>
        <v>0</v>
      </c>
    </row>
    <row r="9" spans="1:37" ht="19.95" customHeight="1" thickBot="1">
      <c r="A9" s="590" t="s">
        <v>608</v>
      </c>
      <c r="B9" s="27">
        <v>8</v>
      </c>
      <c r="C9" s="793">
        <v>42</v>
      </c>
      <c r="D9" s="29">
        <v>50</v>
      </c>
      <c r="E9" s="6">
        <v>2</v>
      </c>
      <c r="F9" s="7">
        <v>17</v>
      </c>
      <c r="G9" s="7">
        <v>6</v>
      </c>
      <c r="H9" s="7">
        <v>24</v>
      </c>
      <c r="I9" s="7">
        <v>0</v>
      </c>
      <c r="J9" s="8">
        <v>1</v>
      </c>
      <c r="K9" s="30">
        <v>8</v>
      </c>
      <c r="L9" s="791">
        <v>42</v>
      </c>
      <c r="M9" s="15">
        <v>50</v>
      </c>
      <c r="N9" s="32">
        <v>1</v>
      </c>
      <c r="O9" s="793">
        <v>13</v>
      </c>
      <c r="P9" s="793">
        <v>14</v>
      </c>
      <c r="Q9" s="581">
        <f t="shared" si="0"/>
        <v>0.28000000000000003</v>
      </c>
      <c r="R9" s="49">
        <v>1</v>
      </c>
      <c r="S9" s="790">
        <v>6</v>
      </c>
      <c r="T9" s="15">
        <v>7</v>
      </c>
      <c r="U9" s="49">
        <v>1</v>
      </c>
      <c r="V9" s="51">
        <v>5</v>
      </c>
      <c r="W9" s="51">
        <v>1</v>
      </c>
      <c r="X9" s="15">
        <v>7</v>
      </c>
      <c r="Y9" s="53">
        <v>1</v>
      </c>
      <c r="Z9" s="51">
        <v>0</v>
      </c>
      <c r="AA9" s="51">
        <v>2</v>
      </c>
      <c r="AB9" s="51">
        <v>3</v>
      </c>
      <c r="AC9" s="51">
        <v>1</v>
      </c>
      <c r="AD9" s="15">
        <v>7</v>
      </c>
      <c r="AE9" s="49">
        <v>0</v>
      </c>
      <c r="AF9" s="790">
        <v>0</v>
      </c>
      <c r="AG9" s="790">
        <v>3</v>
      </c>
      <c r="AH9" s="790">
        <v>4</v>
      </c>
      <c r="AI9" s="51">
        <v>0</v>
      </c>
      <c r="AJ9" s="15">
        <v>7</v>
      </c>
      <c r="AK9" s="589">
        <f t="shared" si="1"/>
        <v>0.14000000000000001</v>
      </c>
    </row>
    <row r="10" spans="1:37" ht="19.95" customHeight="1" thickBot="1">
      <c r="A10" s="590" t="s">
        <v>609</v>
      </c>
      <c r="B10" s="27">
        <v>13</v>
      </c>
      <c r="C10" s="793">
        <v>48</v>
      </c>
      <c r="D10" s="29">
        <v>61</v>
      </c>
      <c r="E10" s="6">
        <v>3</v>
      </c>
      <c r="F10" s="7">
        <v>7</v>
      </c>
      <c r="G10" s="7">
        <v>5</v>
      </c>
      <c r="H10" s="7">
        <v>27</v>
      </c>
      <c r="I10" s="7">
        <v>5</v>
      </c>
      <c r="J10" s="8">
        <v>14</v>
      </c>
      <c r="K10" s="30">
        <v>13</v>
      </c>
      <c r="L10" s="791">
        <v>48</v>
      </c>
      <c r="M10" s="15">
        <v>61</v>
      </c>
      <c r="N10" s="32">
        <v>9</v>
      </c>
      <c r="O10" s="793">
        <v>44</v>
      </c>
      <c r="P10" s="793">
        <v>53</v>
      </c>
      <c r="Q10" s="581">
        <f t="shared" si="0"/>
        <v>0.86885245901639341</v>
      </c>
      <c r="R10" s="49">
        <v>0</v>
      </c>
      <c r="S10" s="790">
        <v>0</v>
      </c>
      <c r="T10" s="15">
        <v>0</v>
      </c>
      <c r="U10" s="49">
        <v>0</v>
      </c>
      <c r="V10" s="51">
        <v>0</v>
      </c>
      <c r="W10" s="51">
        <v>0</v>
      </c>
      <c r="X10" s="15">
        <v>0</v>
      </c>
      <c r="Y10" s="53">
        <v>0</v>
      </c>
      <c r="Z10" s="51">
        <v>0</v>
      </c>
      <c r="AA10" s="51">
        <v>0</v>
      </c>
      <c r="AB10" s="51">
        <v>0</v>
      </c>
      <c r="AC10" s="51">
        <v>0</v>
      </c>
      <c r="AD10" s="15">
        <v>0</v>
      </c>
      <c r="AE10" s="49">
        <v>0</v>
      </c>
      <c r="AF10" s="790">
        <v>0</v>
      </c>
      <c r="AG10" s="790">
        <v>0</v>
      </c>
      <c r="AH10" s="790">
        <v>0</v>
      </c>
      <c r="AI10" s="51">
        <v>0</v>
      </c>
      <c r="AJ10" s="15">
        <v>0</v>
      </c>
      <c r="AK10" s="589">
        <f t="shared" si="1"/>
        <v>0</v>
      </c>
    </row>
    <row r="11" spans="1:37" ht="19.95" customHeight="1" thickBot="1">
      <c r="A11" s="590" t="s">
        <v>610</v>
      </c>
      <c r="B11" s="27">
        <v>14</v>
      </c>
      <c r="C11" s="793">
        <v>23</v>
      </c>
      <c r="D11" s="29">
        <v>37</v>
      </c>
      <c r="E11" s="6">
        <v>4</v>
      </c>
      <c r="F11" s="7">
        <v>12</v>
      </c>
      <c r="G11" s="7">
        <v>8</v>
      </c>
      <c r="H11" s="7">
        <v>8</v>
      </c>
      <c r="I11" s="7">
        <v>2</v>
      </c>
      <c r="J11" s="8">
        <v>3</v>
      </c>
      <c r="K11" s="30">
        <v>14</v>
      </c>
      <c r="L11" s="791">
        <v>23</v>
      </c>
      <c r="M11" s="15">
        <v>37</v>
      </c>
      <c r="N11" s="32">
        <v>3</v>
      </c>
      <c r="O11" s="34">
        <v>9</v>
      </c>
      <c r="P11" s="34">
        <v>12</v>
      </c>
      <c r="Q11" s="581">
        <f t="shared" si="0"/>
        <v>0.32432432432432434</v>
      </c>
      <c r="R11" s="191">
        <v>2</v>
      </c>
      <c r="S11" s="456">
        <v>3</v>
      </c>
      <c r="T11" s="15">
        <v>5</v>
      </c>
      <c r="U11" s="191">
        <v>1</v>
      </c>
      <c r="V11" s="457">
        <v>3</v>
      </c>
      <c r="W11" s="457">
        <v>1</v>
      </c>
      <c r="X11" s="15">
        <v>5</v>
      </c>
      <c r="Y11" s="458">
        <v>0</v>
      </c>
      <c r="Z11" s="457">
        <v>0</v>
      </c>
      <c r="AA11" s="457">
        <v>3</v>
      </c>
      <c r="AB11" s="457">
        <v>2</v>
      </c>
      <c r="AC11" s="457">
        <v>0</v>
      </c>
      <c r="AD11" s="15">
        <v>5</v>
      </c>
      <c r="AE11" s="191">
        <v>0</v>
      </c>
      <c r="AF11" s="456">
        <v>1</v>
      </c>
      <c r="AG11" s="456">
        <v>2</v>
      </c>
      <c r="AH11" s="456">
        <v>2</v>
      </c>
      <c r="AI11" s="457">
        <v>0</v>
      </c>
      <c r="AJ11" s="15">
        <v>5</v>
      </c>
      <c r="AK11" s="589">
        <f t="shared" si="1"/>
        <v>0.13513513513513514</v>
      </c>
    </row>
    <row r="12" spans="1:37" ht="19.95" customHeight="1" thickBot="1">
      <c r="A12" s="590" t="s">
        <v>611</v>
      </c>
      <c r="B12" s="27">
        <v>13</v>
      </c>
      <c r="C12" s="793">
        <v>27</v>
      </c>
      <c r="D12" s="29">
        <v>40</v>
      </c>
      <c r="E12" s="6">
        <v>2</v>
      </c>
      <c r="F12" s="7">
        <v>2</v>
      </c>
      <c r="G12" s="7">
        <v>5</v>
      </c>
      <c r="H12" s="7">
        <v>16</v>
      </c>
      <c r="I12" s="7">
        <v>6</v>
      </c>
      <c r="J12" s="8">
        <v>9</v>
      </c>
      <c r="K12" s="30">
        <v>13</v>
      </c>
      <c r="L12" s="791">
        <v>27</v>
      </c>
      <c r="M12" s="15">
        <v>40</v>
      </c>
      <c r="N12" s="32">
        <v>13</v>
      </c>
      <c r="O12" s="793">
        <v>27</v>
      </c>
      <c r="P12" s="793">
        <v>40</v>
      </c>
      <c r="Q12" s="581">
        <f t="shared" si="0"/>
        <v>1</v>
      </c>
      <c r="R12" s="49">
        <v>3</v>
      </c>
      <c r="S12" s="790">
        <v>3</v>
      </c>
      <c r="T12" s="15">
        <v>6</v>
      </c>
      <c r="U12" s="49">
        <v>0</v>
      </c>
      <c r="V12" s="51">
        <v>5</v>
      </c>
      <c r="W12" s="51">
        <v>1</v>
      </c>
      <c r="X12" s="15">
        <v>6</v>
      </c>
      <c r="Y12" s="53">
        <v>1</v>
      </c>
      <c r="Z12" s="51">
        <v>0</v>
      </c>
      <c r="AA12" s="51">
        <v>3</v>
      </c>
      <c r="AB12" s="51">
        <v>1</v>
      </c>
      <c r="AC12" s="51">
        <v>1</v>
      </c>
      <c r="AD12" s="15">
        <v>6</v>
      </c>
      <c r="AE12" s="49">
        <v>0</v>
      </c>
      <c r="AF12" s="790">
        <v>0</v>
      </c>
      <c r="AG12" s="790">
        <v>1</v>
      </c>
      <c r="AH12" s="790">
        <v>4</v>
      </c>
      <c r="AI12" s="51">
        <v>1</v>
      </c>
      <c r="AJ12" s="15">
        <v>6</v>
      </c>
      <c r="AK12" s="589">
        <f t="shared" si="1"/>
        <v>0.15</v>
      </c>
    </row>
    <row r="13" spans="1:37" ht="19.95" customHeight="1" thickBot="1">
      <c r="A13" s="590" t="s">
        <v>612</v>
      </c>
      <c r="B13" s="794">
        <v>6</v>
      </c>
      <c r="C13" s="795">
        <v>22</v>
      </c>
      <c r="D13" s="796">
        <v>28</v>
      </c>
      <c r="E13" s="6">
        <v>2</v>
      </c>
      <c r="F13" s="7">
        <v>4</v>
      </c>
      <c r="G13" s="7">
        <v>2</v>
      </c>
      <c r="H13" s="7">
        <v>10</v>
      </c>
      <c r="I13" s="7">
        <v>2</v>
      </c>
      <c r="J13" s="8">
        <v>8</v>
      </c>
      <c r="K13" s="797">
        <v>6</v>
      </c>
      <c r="L13" s="798">
        <v>22</v>
      </c>
      <c r="M13" s="799">
        <v>28</v>
      </c>
      <c r="N13" s="800">
        <v>1</v>
      </c>
      <c r="O13" s="801">
        <v>6</v>
      </c>
      <c r="P13" s="801">
        <v>7</v>
      </c>
      <c r="Q13" s="581">
        <f t="shared" si="0"/>
        <v>0.25</v>
      </c>
      <c r="R13" s="802">
        <v>1</v>
      </c>
      <c r="S13" s="803">
        <v>1</v>
      </c>
      <c r="T13" s="15">
        <v>2</v>
      </c>
      <c r="U13" s="804">
        <v>0</v>
      </c>
      <c r="V13" s="805">
        <v>0</v>
      </c>
      <c r="W13" s="805">
        <v>2</v>
      </c>
      <c r="X13" s="15">
        <v>2</v>
      </c>
      <c r="Y13" s="806">
        <v>0</v>
      </c>
      <c r="Z13" s="805">
        <v>0</v>
      </c>
      <c r="AA13" s="805">
        <v>1</v>
      </c>
      <c r="AB13" s="805">
        <v>1</v>
      </c>
      <c r="AC13" s="805">
        <v>0</v>
      </c>
      <c r="AD13" s="15">
        <v>2</v>
      </c>
      <c r="AE13" s="804">
        <v>1</v>
      </c>
      <c r="AF13" s="792">
        <v>1</v>
      </c>
      <c r="AG13" s="792">
        <v>0</v>
      </c>
      <c r="AH13" s="792">
        <v>0</v>
      </c>
      <c r="AI13" s="805">
        <v>0</v>
      </c>
      <c r="AJ13" s="15">
        <v>2</v>
      </c>
      <c r="AK13" s="589">
        <f t="shared" si="1"/>
        <v>7.1428571428571425E-2</v>
      </c>
    </row>
    <row r="14" spans="1:37" ht="19.95" customHeight="1" thickBot="1">
      <c r="A14" s="590" t="s">
        <v>613</v>
      </c>
      <c r="B14" s="27">
        <v>3</v>
      </c>
      <c r="C14" s="793">
        <v>55</v>
      </c>
      <c r="D14" s="29">
        <v>58</v>
      </c>
      <c r="E14" s="6">
        <v>0</v>
      </c>
      <c r="F14" s="7">
        <v>30</v>
      </c>
      <c r="G14" s="7">
        <v>2</v>
      </c>
      <c r="H14" s="7">
        <v>21</v>
      </c>
      <c r="I14" s="7">
        <v>1</v>
      </c>
      <c r="J14" s="8">
        <v>4</v>
      </c>
      <c r="K14" s="30">
        <v>3</v>
      </c>
      <c r="L14" s="791">
        <v>55</v>
      </c>
      <c r="M14" s="15">
        <v>58</v>
      </c>
      <c r="N14" s="32">
        <v>3</v>
      </c>
      <c r="O14" s="34">
        <v>37</v>
      </c>
      <c r="P14" s="34">
        <v>40</v>
      </c>
      <c r="Q14" s="581">
        <f t="shared" si="0"/>
        <v>0.68965517241379315</v>
      </c>
      <c r="R14" s="191">
        <v>1</v>
      </c>
      <c r="S14" s="456">
        <v>1</v>
      </c>
      <c r="T14" s="15">
        <v>2</v>
      </c>
      <c r="U14" s="191">
        <v>0</v>
      </c>
      <c r="V14" s="457">
        <v>2</v>
      </c>
      <c r="W14" s="457">
        <v>0</v>
      </c>
      <c r="X14" s="15">
        <v>2</v>
      </c>
      <c r="Y14" s="458">
        <v>0</v>
      </c>
      <c r="Z14" s="457">
        <v>0</v>
      </c>
      <c r="AA14" s="457">
        <v>1</v>
      </c>
      <c r="AB14" s="457">
        <v>1</v>
      </c>
      <c r="AC14" s="457">
        <v>0</v>
      </c>
      <c r="AD14" s="15">
        <v>2</v>
      </c>
      <c r="AE14" s="191">
        <v>0</v>
      </c>
      <c r="AF14" s="456">
        <v>0</v>
      </c>
      <c r="AG14" s="456">
        <v>0</v>
      </c>
      <c r="AH14" s="456">
        <v>2</v>
      </c>
      <c r="AI14" s="457">
        <v>0</v>
      </c>
      <c r="AJ14" s="15">
        <v>2</v>
      </c>
      <c r="AK14" s="589">
        <f t="shared" si="1"/>
        <v>3.4482758620689655E-2</v>
      </c>
    </row>
    <row r="15" spans="1:37" ht="19.95" customHeight="1" thickBot="1">
      <c r="A15" s="590" t="s">
        <v>614</v>
      </c>
      <c r="B15" s="27">
        <v>3</v>
      </c>
      <c r="C15" s="793">
        <v>15</v>
      </c>
      <c r="D15" s="29">
        <v>18</v>
      </c>
      <c r="E15" s="6">
        <v>0</v>
      </c>
      <c r="F15" s="7">
        <v>3</v>
      </c>
      <c r="G15" s="7">
        <v>3</v>
      </c>
      <c r="H15" s="7">
        <v>9</v>
      </c>
      <c r="I15" s="7">
        <v>0</v>
      </c>
      <c r="J15" s="8">
        <v>3</v>
      </c>
      <c r="K15" s="30">
        <v>3</v>
      </c>
      <c r="L15" s="791">
        <v>15</v>
      </c>
      <c r="M15" s="15">
        <v>18</v>
      </c>
      <c r="N15" s="32">
        <v>2</v>
      </c>
      <c r="O15" s="793">
        <v>10</v>
      </c>
      <c r="P15" s="793">
        <v>12</v>
      </c>
      <c r="Q15" s="581">
        <f t="shared" si="0"/>
        <v>0.66666666666666663</v>
      </c>
      <c r="R15" s="49">
        <v>0</v>
      </c>
      <c r="S15" s="790">
        <v>0</v>
      </c>
      <c r="T15" s="15">
        <v>0</v>
      </c>
      <c r="U15" s="49">
        <v>0</v>
      </c>
      <c r="V15" s="51">
        <v>0</v>
      </c>
      <c r="W15" s="51">
        <v>0</v>
      </c>
      <c r="X15" s="15">
        <v>0</v>
      </c>
      <c r="Y15" s="846">
        <v>0</v>
      </c>
      <c r="Z15" s="841">
        <v>0</v>
      </c>
      <c r="AA15" s="841">
        <v>0</v>
      </c>
      <c r="AB15" s="841">
        <v>0</v>
      </c>
      <c r="AC15" s="841">
        <v>0</v>
      </c>
      <c r="AD15" s="15">
        <v>0</v>
      </c>
      <c r="AE15" s="49">
        <v>0</v>
      </c>
      <c r="AF15" s="790">
        <v>0</v>
      </c>
      <c r="AG15" s="790">
        <v>0</v>
      </c>
      <c r="AH15" s="790">
        <v>0</v>
      </c>
      <c r="AI15" s="51">
        <v>0</v>
      </c>
      <c r="AJ15" s="15">
        <v>0</v>
      </c>
      <c r="AK15" s="589">
        <f t="shared" si="1"/>
        <v>0</v>
      </c>
    </row>
    <row r="16" spans="1:37" ht="19.95" customHeight="1" thickBot="1">
      <c r="A16" s="590" t="s">
        <v>615</v>
      </c>
      <c r="B16" s="27">
        <v>3</v>
      </c>
      <c r="C16" s="27">
        <v>9</v>
      </c>
      <c r="D16" s="27">
        <v>12</v>
      </c>
      <c r="E16" s="6">
        <v>1</v>
      </c>
      <c r="F16" s="6">
        <v>1</v>
      </c>
      <c r="G16" s="6">
        <v>0</v>
      </c>
      <c r="H16" s="6">
        <v>6</v>
      </c>
      <c r="I16" s="6">
        <v>2</v>
      </c>
      <c r="J16" s="6">
        <v>2</v>
      </c>
      <c r="K16" s="30">
        <v>3</v>
      </c>
      <c r="L16" s="30">
        <v>9</v>
      </c>
      <c r="M16" s="30">
        <v>12</v>
      </c>
      <c r="N16" s="32">
        <v>3</v>
      </c>
      <c r="O16" s="32">
        <v>9</v>
      </c>
      <c r="P16" s="32">
        <v>12</v>
      </c>
      <c r="Q16" s="581">
        <f t="shared" si="0"/>
        <v>1</v>
      </c>
      <c r="R16" s="191">
        <v>1</v>
      </c>
      <c r="S16" s="191">
        <v>3</v>
      </c>
      <c r="T16" s="807">
        <v>4</v>
      </c>
      <c r="U16" s="808">
        <v>0</v>
      </c>
      <c r="V16" s="809">
        <v>3</v>
      </c>
      <c r="W16" s="809">
        <v>1</v>
      </c>
      <c r="X16" s="186">
        <v>4</v>
      </c>
      <c r="Y16" s="847">
        <v>0</v>
      </c>
      <c r="Z16" s="840">
        <v>0</v>
      </c>
      <c r="AA16" s="840">
        <v>0</v>
      </c>
      <c r="AB16" s="840">
        <v>2</v>
      </c>
      <c r="AC16" s="840">
        <v>2</v>
      </c>
      <c r="AD16" s="15">
        <v>4</v>
      </c>
      <c r="AE16" s="808">
        <v>0</v>
      </c>
      <c r="AF16" s="810">
        <v>0</v>
      </c>
      <c r="AG16" s="810">
        <v>1</v>
      </c>
      <c r="AH16" s="810">
        <v>3</v>
      </c>
      <c r="AI16" s="809">
        <v>0</v>
      </c>
      <c r="AJ16" s="15">
        <v>4</v>
      </c>
      <c r="AK16" s="589">
        <f t="shared" si="1"/>
        <v>0.33333333333333331</v>
      </c>
    </row>
    <row r="17" spans="1:37" ht="19.95" customHeight="1" thickBot="1">
      <c r="A17" s="590" t="s">
        <v>616</v>
      </c>
      <c r="B17" s="17">
        <v>2</v>
      </c>
      <c r="C17" s="18">
        <v>4</v>
      </c>
      <c r="D17" s="19">
        <v>6</v>
      </c>
      <c r="E17" s="20">
        <v>1</v>
      </c>
      <c r="F17" s="21">
        <v>1</v>
      </c>
      <c r="G17" s="21">
        <v>0</v>
      </c>
      <c r="H17" s="21">
        <v>2</v>
      </c>
      <c r="I17" s="21">
        <v>1</v>
      </c>
      <c r="J17" s="22">
        <v>1</v>
      </c>
      <c r="K17" s="23">
        <v>2</v>
      </c>
      <c r="L17" s="24">
        <v>4</v>
      </c>
      <c r="M17" s="25">
        <v>6</v>
      </c>
      <c r="N17" s="42">
        <v>2</v>
      </c>
      <c r="O17" s="34">
        <v>2</v>
      </c>
      <c r="P17" s="34">
        <v>4</v>
      </c>
      <c r="Q17" s="581">
        <f t="shared" si="0"/>
        <v>0.66666666666666663</v>
      </c>
      <c r="R17" s="191">
        <v>2</v>
      </c>
      <c r="S17" s="456">
        <v>2</v>
      </c>
      <c r="T17" s="15">
        <v>4</v>
      </c>
      <c r="U17" s="191">
        <v>2</v>
      </c>
      <c r="V17" s="457">
        <v>0</v>
      </c>
      <c r="W17" s="457">
        <v>2</v>
      </c>
      <c r="X17" s="15">
        <v>4</v>
      </c>
      <c r="Y17" s="848">
        <v>0</v>
      </c>
      <c r="Z17" s="843">
        <v>2</v>
      </c>
      <c r="AA17" s="843">
        <v>1</v>
      </c>
      <c r="AB17" s="843">
        <v>1</v>
      </c>
      <c r="AC17" s="843">
        <v>0</v>
      </c>
      <c r="AD17" s="15">
        <v>4</v>
      </c>
      <c r="AE17" s="191">
        <v>0</v>
      </c>
      <c r="AF17" s="456">
        <v>1</v>
      </c>
      <c r="AG17" s="456">
        <v>0</v>
      </c>
      <c r="AH17" s="456">
        <v>3</v>
      </c>
      <c r="AI17" s="457">
        <v>0</v>
      </c>
      <c r="AJ17" s="15">
        <v>4</v>
      </c>
      <c r="AK17" s="589">
        <f t="shared" si="1"/>
        <v>0.66666666666666663</v>
      </c>
    </row>
    <row r="18" spans="1:37" ht="19.95" customHeight="1" thickBot="1">
      <c r="A18" s="595" t="s">
        <v>617</v>
      </c>
      <c r="B18" s="811">
        <v>0</v>
      </c>
      <c r="C18" s="812">
        <v>6</v>
      </c>
      <c r="D18" s="813">
        <v>6</v>
      </c>
      <c r="E18" s="823">
        <v>0</v>
      </c>
      <c r="F18" s="824">
        <v>4</v>
      </c>
      <c r="G18" s="824">
        <v>0</v>
      </c>
      <c r="H18" s="824">
        <v>1</v>
      </c>
      <c r="I18" s="824">
        <v>0</v>
      </c>
      <c r="J18" s="825">
        <v>1</v>
      </c>
      <c r="K18" s="814">
        <v>0</v>
      </c>
      <c r="L18" s="815">
        <v>6</v>
      </c>
      <c r="M18" s="186">
        <v>6</v>
      </c>
      <c r="N18" s="816">
        <v>0</v>
      </c>
      <c r="O18" s="812">
        <v>6</v>
      </c>
      <c r="P18" s="812">
        <v>6</v>
      </c>
      <c r="Q18" s="581">
        <f t="shared" si="0"/>
        <v>1</v>
      </c>
      <c r="R18" s="823">
        <v>0</v>
      </c>
      <c r="S18" s="824">
        <v>0</v>
      </c>
      <c r="T18" s="186">
        <v>0</v>
      </c>
      <c r="U18" s="839">
        <v>0</v>
      </c>
      <c r="V18" s="840">
        <v>0</v>
      </c>
      <c r="W18" s="840">
        <v>0</v>
      </c>
      <c r="X18" s="186">
        <v>0</v>
      </c>
      <c r="Y18" s="847">
        <v>0</v>
      </c>
      <c r="Z18" s="840">
        <v>0</v>
      </c>
      <c r="AA18" s="840">
        <v>0</v>
      </c>
      <c r="AB18" s="840">
        <v>0</v>
      </c>
      <c r="AC18" s="840">
        <v>0</v>
      </c>
      <c r="AD18" s="15">
        <v>0</v>
      </c>
      <c r="AE18" s="808">
        <v>0</v>
      </c>
      <c r="AF18" s="810">
        <v>0</v>
      </c>
      <c r="AG18" s="810">
        <v>0</v>
      </c>
      <c r="AH18" s="810">
        <v>0</v>
      </c>
      <c r="AI18" s="809">
        <v>0</v>
      </c>
      <c r="AJ18" s="15">
        <v>0</v>
      </c>
      <c r="AK18" s="589">
        <f t="shared" si="1"/>
        <v>0</v>
      </c>
    </row>
    <row r="19" spans="1:37" ht="19.95" customHeight="1" thickBot="1">
      <c r="A19" s="590" t="s">
        <v>618</v>
      </c>
      <c r="B19" s="17">
        <v>1</v>
      </c>
      <c r="C19" s="18">
        <v>3</v>
      </c>
      <c r="D19" s="19">
        <v>4</v>
      </c>
      <c r="E19" s="823">
        <v>0</v>
      </c>
      <c r="F19" s="824">
        <v>0</v>
      </c>
      <c r="G19" s="824">
        <v>1</v>
      </c>
      <c r="H19" s="824">
        <v>3</v>
      </c>
      <c r="I19" s="824">
        <v>0</v>
      </c>
      <c r="J19" s="825">
        <v>0</v>
      </c>
      <c r="K19" s="23">
        <v>1</v>
      </c>
      <c r="L19" s="24">
        <v>3</v>
      </c>
      <c r="M19" s="25">
        <v>4</v>
      </c>
      <c r="N19" s="32">
        <v>1</v>
      </c>
      <c r="O19" s="793">
        <v>3</v>
      </c>
      <c r="P19" s="793">
        <v>4</v>
      </c>
      <c r="Q19" s="581">
        <f t="shared" si="0"/>
        <v>1</v>
      </c>
      <c r="R19" s="835">
        <v>0</v>
      </c>
      <c r="S19" s="836">
        <v>1</v>
      </c>
      <c r="T19" s="15">
        <v>1</v>
      </c>
      <c r="U19" s="124">
        <v>0</v>
      </c>
      <c r="V19" s="841">
        <v>1</v>
      </c>
      <c r="W19" s="841">
        <v>0</v>
      </c>
      <c r="X19" s="15">
        <v>1</v>
      </c>
      <c r="Y19" s="846">
        <v>1</v>
      </c>
      <c r="Z19" s="841">
        <v>0</v>
      </c>
      <c r="AA19" s="841">
        <v>0</v>
      </c>
      <c r="AB19" s="841">
        <v>0</v>
      </c>
      <c r="AC19" s="841">
        <v>0</v>
      </c>
      <c r="AD19" s="15">
        <v>1</v>
      </c>
      <c r="AE19" s="124">
        <v>0</v>
      </c>
      <c r="AF19" s="125">
        <v>0</v>
      </c>
      <c r="AG19" s="125">
        <v>0</v>
      </c>
      <c r="AH19" s="125">
        <v>1</v>
      </c>
      <c r="AI19" s="841">
        <v>0</v>
      </c>
      <c r="AJ19" s="15">
        <v>1</v>
      </c>
      <c r="AK19" s="589">
        <f t="shared" si="1"/>
        <v>0.25</v>
      </c>
    </row>
    <row r="20" spans="1:37" ht="20.399999999999999" thickBot="1">
      <c r="A20" s="590" t="s">
        <v>619</v>
      </c>
      <c r="B20" s="17">
        <v>10</v>
      </c>
      <c r="C20" s="18">
        <v>29</v>
      </c>
      <c r="D20" s="19">
        <v>39</v>
      </c>
      <c r="E20" s="823">
        <v>0</v>
      </c>
      <c r="F20" s="824">
        <v>8</v>
      </c>
      <c r="G20" s="824">
        <v>6</v>
      </c>
      <c r="H20" s="824">
        <v>18</v>
      </c>
      <c r="I20" s="824">
        <v>4</v>
      </c>
      <c r="J20" s="825">
        <v>3</v>
      </c>
      <c r="K20" s="23">
        <v>10</v>
      </c>
      <c r="L20" s="24">
        <v>29</v>
      </c>
      <c r="M20" s="25">
        <v>39</v>
      </c>
      <c r="N20" s="32">
        <v>10</v>
      </c>
      <c r="O20" s="793">
        <v>29</v>
      </c>
      <c r="P20" s="793">
        <v>39</v>
      </c>
      <c r="Q20" s="581">
        <f t="shared" si="0"/>
        <v>1</v>
      </c>
      <c r="R20" s="835">
        <v>0</v>
      </c>
      <c r="S20" s="836">
        <v>0</v>
      </c>
      <c r="T20" s="15">
        <v>0</v>
      </c>
      <c r="U20" s="124">
        <v>0</v>
      </c>
      <c r="V20" s="841">
        <v>0</v>
      </c>
      <c r="W20" s="841">
        <v>0</v>
      </c>
      <c r="X20" s="15">
        <v>0</v>
      </c>
      <c r="Y20" s="846">
        <v>0</v>
      </c>
      <c r="Z20" s="841">
        <v>0</v>
      </c>
      <c r="AA20" s="841">
        <v>0</v>
      </c>
      <c r="AB20" s="841">
        <v>0</v>
      </c>
      <c r="AC20" s="841">
        <v>0</v>
      </c>
      <c r="AD20" s="15">
        <v>0</v>
      </c>
      <c r="AE20" s="124">
        <v>0</v>
      </c>
      <c r="AF20" s="125">
        <v>0</v>
      </c>
      <c r="AG20" s="125">
        <v>0</v>
      </c>
      <c r="AH20" s="125">
        <v>0</v>
      </c>
      <c r="AI20" s="841">
        <v>0</v>
      </c>
      <c r="AJ20" s="15">
        <v>0</v>
      </c>
      <c r="AK20" s="589">
        <f t="shared" si="1"/>
        <v>0</v>
      </c>
    </row>
    <row r="21" spans="1:37" ht="20.399999999999999" thickBot="1">
      <c r="A21" s="590" t="s">
        <v>620</v>
      </c>
      <c r="B21" s="17">
        <v>1</v>
      </c>
      <c r="C21" s="18">
        <v>7</v>
      </c>
      <c r="D21" s="19">
        <v>8</v>
      </c>
      <c r="E21" s="823">
        <v>0</v>
      </c>
      <c r="F21" s="824">
        <v>6</v>
      </c>
      <c r="G21" s="824">
        <v>0</v>
      </c>
      <c r="H21" s="824">
        <v>1</v>
      </c>
      <c r="I21" s="824">
        <v>1</v>
      </c>
      <c r="J21" s="825">
        <v>0</v>
      </c>
      <c r="K21" s="23">
        <v>1</v>
      </c>
      <c r="L21" s="24">
        <v>7</v>
      </c>
      <c r="M21" s="25">
        <v>8</v>
      </c>
      <c r="N21" s="42">
        <v>0</v>
      </c>
      <c r="O21" s="34">
        <v>3</v>
      </c>
      <c r="P21" s="34">
        <v>3</v>
      </c>
      <c r="Q21" s="581">
        <f t="shared" si="0"/>
        <v>0.375</v>
      </c>
      <c r="R21" s="829">
        <v>0</v>
      </c>
      <c r="S21" s="830">
        <v>0</v>
      </c>
      <c r="T21" s="15">
        <v>0</v>
      </c>
      <c r="U21" s="842">
        <v>0</v>
      </c>
      <c r="V21" s="843">
        <v>0</v>
      </c>
      <c r="W21" s="843">
        <v>0</v>
      </c>
      <c r="X21" s="15">
        <v>0</v>
      </c>
      <c r="Y21" s="848">
        <v>0</v>
      </c>
      <c r="Z21" s="843">
        <v>0</v>
      </c>
      <c r="AA21" s="843">
        <v>0</v>
      </c>
      <c r="AB21" s="843">
        <v>0</v>
      </c>
      <c r="AC21" s="843">
        <v>0</v>
      </c>
      <c r="AD21" s="15">
        <v>0</v>
      </c>
      <c r="AE21" s="842">
        <v>0</v>
      </c>
      <c r="AF21" s="850">
        <v>0</v>
      </c>
      <c r="AG21" s="850">
        <v>0</v>
      </c>
      <c r="AH21" s="850">
        <v>0</v>
      </c>
      <c r="AI21" s="843">
        <v>0</v>
      </c>
      <c r="AJ21" s="15">
        <v>0</v>
      </c>
      <c r="AK21" s="589">
        <f t="shared" si="1"/>
        <v>0</v>
      </c>
    </row>
    <row r="22" spans="1:37" ht="20.399999999999999" thickBot="1">
      <c r="A22" s="590" t="s">
        <v>621</v>
      </c>
      <c r="B22" s="820">
        <v>5</v>
      </c>
      <c r="C22" s="821">
        <v>11</v>
      </c>
      <c r="D22" s="822">
        <v>16</v>
      </c>
      <c r="E22" s="826">
        <v>3</v>
      </c>
      <c r="F22" s="827">
        <v>3</v>
      </c>
      <c r="G22" s="827">
        <v>2</v>
      </c>
      <c r="H22" s="827">
        <v>6</v>
      </c>
      <c r="I22" s="827">
        <v>0</v>
      </c>
      <c r="J22" s="828">
        <v>2</v>
      </c>
      <c r="K22" s="832">
        <v>5</v>
      </c>
      <c r="L22" s="188">
        <v>11</v>
      </c>
      <c r="M22" s="833">
        <v>16</v>
      </c>
      <c r="N22" s="834">
        <v>0</v>
      </c>
      <c r="O22" s="821">
        <v>3</v>
      </c>
      <c r="P22" s="821">
        <v>3</v>
      </c>
      <c r="Q22" s="581">
        <f t="shared" si="0"/>
        <v>0.1875</v>
      </c>
      <c r="R22" s="837">
        <v>0</v>
      </c>
      <c r="S22" s="838">
        <v>0</v>
      </c>
      <c r="T22" s="15">
        <v>0</v>
      </c>
      <c r="U22" s="844">
        <v>0</v>
      </c>
      <c r="V22" s="845">
        <v>0</v>
      </c>
      <c r="W22" s="845">
        <v>0</v>
      </c>
      <c r="X22" s="15">
        <v>0</v>
      </c>
      <c r="Y22" s="849">
        <v>0</v>
      </c>
      <c r="Z22" s="845">
        <v>0</v>
      </c>
      <c r="AA22" s="845">
        <v>0</v>
      </c>
      <c r="AB22" s="845">
        <v>0</v>
      </c>
      <c r="AC22" s="845">
        <v>0</v>
      </c>
      <c r="AD22" s="15">
        <v>0</v>
      </c>
      <c r="AE22" s="844">
        <v>0</v>
      </c>
      <c r="AF22" s="851">
        <v>0</v>
      </c>
      <c r="AG22" s="851">
        <v>0</v>
      </c>
      <c r="AH22" s="851">
        <v>0</v>
      </c>
      <c r="AI22" s="845">
        <v>0</v>
      </c>
      <c r="AJ22" s="15">
        <v>0</v>
      </c>
      <c r="AK22" s="589">
        <f t="shared" si="1"/>
        <v>0</v>
      </c>
    </row>
    <row r="23" spans="1:37" ht="20.399999999999999" thickBot="1">
      <c r="A23" s="590" t="s">
        <v>622</v>
      </c>
      <c r="B23" s="17">
        <v>4</v>
      </c>
      <c r="C23" s="18">
        <v>65</v>
      </c>
      <c r="D23" s="19">
        <v>69</v>
      </c>
      <c r="E23" s="823">
        <v>2</v>
      </c>
      <c r="F23" s="824">
        <v>24</v>
      </c>
      <c r="G23" s="824">
        <v>0</v>
      </c>
      <c r="H23" s="824">
        <v>30</v>
      </c>
      <c r="I23" s="824">
        <v>2</v>
      </c>
      <c r="J23" s="825">
        <v>11</v>
      </c>
      <c r="K23" s="23">
        <v>4</v>
      </c>
      <c r="L23" s="24">
        <v>65</v>
      </c>
      <c r="M23" s="25">
        <v>69</v>
      </c>
      <c r="N23" s="32">
        <v>4</v>
      </c>
      <c r="O23" s="793">
        <v>38</v>
      </c>
      <c r="P23" s="793">
        <v>42</v>
      </c>
      <c r="Q23" s="581">
        <f t="shared" si="0"/>
        <v>0.60869565217391308</v>
      </c>
      <c r="R23" s="835">
        <v>0</v>
      </c>
      <c r="S23" s="836">
        <v>0</v>
      </c>
      <c r="T23" s="15">
        <v>0</v>
      </c>
      <c r="U23" s="124">
        <v>0</v>
      </c>
      <c r="V23" s="841">
        <v>0</v>
      </c>
      <c r="W23" s="841">
        <v>0</v>
      </c>
      <c r="X23" s="15">
        <v>0</v>
      </c>
      <c r="Y23" s="846">
        <v>0</v>
      </c>
      <c r="Z23" s="841">
        <v>0</v>
      </c>
      <c r="AA23" s="841">
        <v>0</v>
      </c>
      <c r="AB23" s="841">
        <v>0</v>
      </c>
      <c r="AC23" s="841">
        <v>0</v>
      </c>
      <c r="AD23" s="15">
        <v>0</v>
      </c>
      <c r="AE23" s="124">
        <v>0</v>
      </c>
      <c r="AF23" s="125">
        <v>0</v>
      </c>
      <c r="AG23" s="125">
        <v>0</v>
      </c>
      <c r="AH23" s="125">
        <v>0</v>
      </c>
      <c r="AI23" s="841">
        <v>0</v>
      </c>
      <c r="AJ23" s="15">
        <v>0</v>
      </c>
      <c r="AK23" s="589">
        <f t="shared" si="1"/>
        <v>0</v>
      </c>
    </row>
    <row r="24" spans="1:37" ht="20.399999999999999" thickBot="1">
      <c r="A24" s="590" t="s">
        <v>623</v>
      </c>
      <c r="B24" s="27">
        <v>9</v>
      </c>
      <c r="C24" s="793">
        <v>49</v>
      </c>
      <c r="D24" s="29">
        <v>58</v>
      </c>
      <c r="E24" s="823">
        <v>1</v>
      </c>
      <c r="F24" s="824">
        <v>25</v>
      </c>
      <c r="G24" s="824">
        <v>5</v>
      </c>
      <c r="H24" s="824">
        <v>19</v>
      </c>
      <c r="I24" s="824">
        <v>3</v>
      </c>
      <c r="J24" s="825">
        <v>5</v>
      </c>
      <c r="K24" s="30">
        <v>9</v>
      </c>
      <c r="L24" s="791">
        <v>49</v>
      </c>
      <c r="M24" s="15">
        <v>58</v>
      </c>
      <c r="N24" s="32">
        <v>6</v>
      </c>
      <c r="O24" s="793">
        <v>40</v>
      </c>
      <c r="P24" s="793">
        <v>46</v>
      </c>
      <c r="Q24" s="581">
        <f t="shared" si="0"/>
        <v>0.7931034482758621</v>
      </c>
      <c r="R24" s="808">
        <v>0</v>
      </c>
      <c r="S24" s="810">
        <v>9</v>
      </c>
      <c r="T24" s="186">
        <v>9</v>
      </c>
      <c r="U24" s="839">
        <v>4</v>
      </c>
      <c r="V24" s="840">
        <v>3</v>
      </c>
      <c r="W24" s="840">
        <v>2</v>
      </c>
      <c r="X24" s="186">
        <v>9</v>
      </c>
      <c r="Y24" s="847">
        <v>0</v>
      </c>
      <c r="Z24" s="840">
        <v>0</v>
      </c>
      <c r="AA24" s="840">
        <v>6</v>
      </c>
      <c r="AB24" s="840">
        <v>3</v>
      </c>
      <c r="AC24" s="840">
        <v>0</v>
      </c>
      <c r="AD24" s="15">
        <v>9</v>
      </c>
      <c r="AE24" s="808">
        <v>4</v>
      </c>
      <c r="AF24" s="810">
        <v>0</v>
      </c>
      <c r="AG24" s="810">
        <v>1</v>
      </c>
      <c r="AH24" s="810">
        <v>4</v>
      </c>
      <c r="AI24" s="809">
        <v>0</v>
      </c>
      <c r="AJ24" s="15">
        <v>9</v>
      </c>
      <c r="AK24" s="589">
        <f t="shared" si="1"/>
        <v>0.15517241379310345</v>
      </c>
    </row>
    <row r="25" spans="1:37" ht="20.399999999999999" thickBot="1">
      <c r="A25" s="590" t="s">
        <v>624</v>
      </c>
      <c r="B25" s="33">
        <v>5</v>
      </c>
      <c r="C25" s="34">
        <v>20</v>
      </c>
      <c r="D25" s="35">
        <v>25</v>
      </c>
      <c r="E25" s="829">
        <v>1</v>
      </c>
      <c r="F25" s="830">
        <v>19</v>
      </c>
      <c r="G25" s="830">
        <v>3</v>
      </c>
      <c r="H25" s="830">
        <v>0</v>
      </c>
      <c r="I25" s="830">
        <v>1</v>
      </c>
      <c r="J25" s="831">
        <v>1</v>
      </c>
      <c r="K25" s="39">
        <v>5</v>
      </c>
      <c r="L25" s="40">
        <v>20</v>
      </c>
      <c r="M25" s="41">
        <v>25</v>
      </c>
      <c r="N25" s="42">
        <v>0</v>
      </c>
      <c r="O25" s="34">
        <v>19</v>
      </c>
      <c r="P25" s="34">
        <v>19</v>
      </c>
      <c r="Q25" s="581">
        <f t="shared" si="0"/>
        <v>0.76</v>
      </c>
      <c r="R25" s="191">
        <v>0</v>
      </c>
      <c r="S25" s="456">
        <v>0</v>
      </c>
      <c r="T25" s="15">
        <v>0</v>
      </c>
      <c r="U25" s="842">
        <v>0</v>
      </c>
      <c r="V25" s="843">
        <v>0</v>
      </c>
      <c r="W25" s="843">
        <v>0</v>
      </c>
      <c r="X25" s="15">
        <v>0</v>
      </c>
      <c r="Y25" s="848">
        <v>0</v>
      </c>
      <c r="Z25" s="843">
        <v>0</v>
      </c>
      <c r="AA25" s="843">
        <v>0</v>
      </c>
      <c r="AB25" s="843">
        <v>0</v>
      </c>
      <c r="AC25" s="843">
        <v>0</v>
      </c>
      <c r="AD25" s="15">
        <v>0</v>
      </c>
      <c r="AE25" s="191">
        <v>0</v>
      </c>
      <c r="AF25" s="456">
        <v>0</v>
      </c>
      <c r="AG25" s="456">
        <v>0</v>
      </c>
      <c r="AH25" s="456">
        <v>0</v>
      </c>
      <c r="AI25" s="457">
        <v>0</v>
      </c>
      <c r="AJ25" s="15">
        <v>0</v>
      </c>
      <c r="AK25" s="589">
        <f t="shared" si="1"/>
        <v>0</v>
      </c>
    </row>
    <row r="26" spans="1:37" ht="20.399999999999999" thickBot="1">
      <c r="A26" s="590" t="s">
        <v>625</v>
      </c>
      <c r="B26" s="27">
        <v>4</v>
      </c>
      <c r="C26" s="793">
        <v>10</v>
      </c>
      <c r="D26" s="29">
        <v>14</v>
      </c>
      <c r="E26" s="6">
        <v>0</v>
      </c>
      <c r="F26" s="7">
        <v>0</v>
      </c>
      <c r="G26" s="7">
        <v>2</v>
      </c>
      <c r="H26" s="7">
        <v>7</v>
      </c>
      <c r="I26" s="7">
        <v>2</v>
      </c>
      <c r="J26" s="8">
        <v>3</v>
      </c>
      <c r="K26" s="30">
        <v>4</v>
      </c>
      <c r="L26" s="791">
        <v>10</v>
      </c>
      <c r="M26" s="15">
        <v>14</v>
      </c>
      <c r="N26" s="32">
        <v>2</v>
      </c>
      <c r="O26" s="793">
        <v>3</v>
      </c>
      <c r="P26" s="793">
        <v>5</v>
      </c>
      <c r="Q26" s="581">
        <f t="shared" si="0"/>
        <v>0.35714285714285715</v>
      </c>
      <c r="R26" s="49">
        <v>0</v>
      </c>
      <c r="S26" s="790">
        <v>0</v>
      </c>
      <c r="T26" s="15">
        <v>0</v>
      </c>
      <c r="U26" s="124">
        <v>0</v>
      </c>
      <c r="V26" s="841">
        <v>0</v>
      </c>
      <c r="W26" s="841">
        <v>0</v>
      </c>
      <c r="X26" s="15">
        <v>0</v>
      </c>
      <c r="Y26" s="53">
        <v>0</v>
      </c>
      <c r="Z26" s="51">
        <v>0</v>
      </c>
      <c r="AA26" s="51">
        <v>0</v>
      </c>
      <c r="AB26" s="51">
        <v>0</v>
      </c>
      <c r="AC26" s="51">
        <v>0</v>
      </c>
      <c r="AD26" s="15">
        <v>0</v>
      </c>
      <c r="AE26" s="49">
        <v>0</v>
      </c>
      <c r="AF26" s="790">
        <v>0</v>
      </c>
      <c r="AG26" s="790">
        <v>0</v>
      </c>
      <c r="AH26" s="790">
        <v>0</v>
      </c>
      <c r="AI26" s="51">
        <v>0</v>
      </c>
      <c r="AJ26" s="15">
        <v>0</v>
      </c>
      <c r="AK26" s="589">
        <f t="shared" si="1"/>
        <v>0</v>
      </c>
    </row>
    <row r="27" spans="1:37" ht="20.399999999999999" thickBot="1">
      <c r="A27" s="596" t="s">
        <v>626</v>
      </c>
      <c r="B27" s="27">
        <v>4</v>
      </c>
      <c r="C27" s="793">
        <v>13</v>
      </c>
      <c r="D27" s="29">
        <v>17</v>
      </c>
      <c r="E27" s="6">
        <v>0</v>
      </c>
      <c r="F27" s="7">
        <v>0</v>
      </c>
      <c r="G27" s="7">
        <v>3</v>
      </c>
      <c r="H27" s="7">
        <v>2</v>
      </c>
      <c r="I27" s="7">
        <v>1</v>
      </c>
      <c r="J27" s="8">
        <v>11</v>
      </c>
      <c r="K27" s="30">
        <v>4</v>
      </c>
      <c r="L27" s="791">
        <v>13</v>
      </c>
      <c r="M27" s="15">
        <v>17</v>
      </c>
      <c r="N27" s="32">
        <v>0</v>
      </c>
      <c r="O27" s="793">
        <v>0</v>
      </c>
      <c r="P27" s="793">
        <v>0</v>
      </c>
      <c r="Q27" s="581">
        <f t="shared" si="0"/>
        <v>0</v>
      </c>
      <c r="R27" s="49">
        <v>0</v>
      </c>
      <c r="S27" s="790">
        <v>0</v>
      </c>
      <c r="T27" s="15">
        <v>0</v>
      </c>
      <c r="U27" s="49">
        <v>0</v>
      </c>
      <c r="V27" s="51">
        <v>0</v>
      </c>
      <c r="W27" s="51">
        <v>0</v>
      </c>
      <c r="X27" s="15">
        <v>0</v>
      </c>
      <c r="Y27" s="53">
        <v>0</v>
      </c>
      <c r="Z27" s="51">
        <v>0</v>
      </c>
      <c r="AA27" s="51">
        <v>0</v>
      </c>
      <c r="AB27" s="51">
        <v>0</v>
      </c>
      <c r="AC27" s="51">
        <v>0</v>
      </c>
      <c r="AD27" s="15">
        <v>0</v>
      </c>
      <c r="AE27" s="49">
        <v>0</v>
      </c>
      <c r="AF27" s="790">
        <v>0</v>
      </c>
      <c r="AG27" s="790">
        <v>0</v>
      </c>
      <c r="AH27" s="790">
        <v>0</v>
      </c>
      <c r="AI27" s="790">
        <v>0</v>
      </c>
      <c r="AJ27" s="15">
        <v>0</v>
      </c>
      <c r="AK27" s="589">
        <f t="shared" si="1"/>
        <v>0</v>
      </c>
    </row>
    <row r="28" spans="1:37" s="597" customFormat="1">
      <c r="A28" s="596" t="s">
        <v>551</v>
      </c>
      <c r="B28" s="817">
        <f>SUM(B7:B27)</f>
        <v>120</v>
      </c>
      <c r="C28" s="817">
        <f>SUM(C7:C27)</f>
        <v>568</v>
      </c>
      <c r="D28" s="817">
        <f>SUM(D7:D27)</f>
        <v>688</v>
      </c>
      <c r="E28" s="818">
        <v>67</v>
      </c>
      <c r="F28" s="818">
        <f t="shared" ref="F28:P28" si="2">SUM(F7:F27)</f>
        <v>222</v>
      </c>
      <c r="G28" s="818">
        <f t="shared" si="2"/>
        <v>56</v>
      </c>
      <c r="H28" s="818">
        <f t="shared" si="2"/>
        <v>232</v>
      </c>
      <c r="I28" s="818">
        <f t="shared" si="2"/>
        <v>36</v>
      </c>
      <c r="J28" s="818">
        <f t="shared" si="2"/>
        <v>114</v>
      </c>
      <c r="K28" s="30">
        <f t="shared" si="2"/>
        <v>120</v>
      </c>
      <c r="L28" s="30">
        <f t="shared" si="2"/>
        <v>568</v>
      </c>
      <c r="M28" s="30">
        <f t="shared" si="2"/>
        <v>688</v>
      </c>
      <c r="N28" s="817">
        <f t="shared" si="2"/>
        <v>65</v>
      </c>
      <c r="O28" s="817">
        <f t="shared" si="2"/>
        <v>362</v>
      </c>
      <c r="P28" s="817">
        <f t="shared" si="2"/>
        <v>427</v>
      </c>
      <c r="Q28" s="581">
        <f t="shared" si="0"/>
        <v>0.62063953488372092</v>
      </c>
      <c r="R28" s="819">
        <f>SUM(R7:R27)</f>
        <v>12</v>
      </c>
      <c r="S28" s="819">
        <f t="shared" ref="S28:AJ28" si="3">SUM(S7:S27)</f>
        <v>43</v>
      </c>
      <c r="T28" s="15">
        <f t="shared" si="3"/>
        <v>55</v>
      </c>
      <c r="U28" s="819">
        <f t="shared" si="3"/>
        <v>13</v>
      </c>
      <c r="V28" s="819">
        <f t="shared" si="3"/>
        <v>28</v>
      </c>
      <c r="W28" s="819">
        <f t="shared" si="3"/>
        <v>14</v>
      </c>
      <c r="X28" s="15">
        <f t="shared" si="3"/>
        <v>55</v>
      </c>
      <c r="Y28" s="819">
        <f t="shared" si="3"/>
        <v>3</v>
      </c>
      <c r="Z28" s="819">
        <f t="shared" si="3"/>
        <v>5</v>
      </c>
      <c r="AA28" s="819">
        <f t="shared" si="3"/>
        <v>23</v>
      </c>
      <c r="AB28" s="819">
        <f t="shared" si="3"/>
        <v>20</v>
      </c>
      <c r="AC28" s="819">
        <f t="shared" si="3"/>
        <v>4</v>
      </c>
      <c r="AD28" s="15">
        <f t="shared" si="3"/>
        <v>55</v>
      </c>
      <c r="AE28" s="819">
        <f t="shared" si="3"/>
        <v>6</v>
      </c>
      <c r="AF28" s="819">
        <f t="shared" si="3"/>
        <v>3</v>
      </c>
      <c r="AG28" s="819">
        <f t="shared" si="3"/>
        <v>15</v>
      </c>
      <c r="AH28" s="819">
        <f t="shared" si="3"/>
        <v>30</v>
      </c>
      <c r="AI28" s="819">
        <f t="shared" si="3"/>
        <v>1</v>
      </c>
      <c r="AJ28" s="15">
        <f t="shared" si="3"/>
        <v>55</v>
      </c>
      <c r="AK28" s="589">
        <f t="shared" si="1"/>
        <v>7.9941860465116282E-2</v>
      </c>
    </row>
  </sheetData>
  <mergeCells count="50">
    <mergeCell ref="A1:AK1"/>
    <mergeCell ref="A2:A6"/>
    <mergeCell ref="B2:D2"/>
    <mergeCell ref="E2:J2"/>
    <mergeCell ref="K2:M2"/>
    <mergeCell ref="N2:Q4"/>
    <mergeCell ref="R2:AK2"/>
    <mergeCell ref="B3:B6"/>
    <mergeCell ref="C3:C6"/>
    <mergeCell ref="D3:D6"/>
    <mergeCell ref="AK3:AK6"/>
    <mergeCell ref="E5:E6"/>
    <mergeCell ref="F5:F6"/>
    <mergeCell ref="G5:G6"/>
    <mergeCell ref="H5:H6"/>
    <mergeCell ref="I5:I6"/>
    <mergeCell ref="E3:F4"/>
    <mergeCell ref="G3:H4"/>
    <mergeCell ref="I3:J4"/>
    <mergeCell ref="K3:K6"/>
    <mergeCell ref="L3:L6"/>
    <mergeCell ref="M3:M6"/>
    <mergeCell ref="J5:J6"/>
    <mergeCell ref="S5:S6"/>
    <mergeCell ref="R3:T4"/>
    <mergeCell ref="U3:X4"/>
    <mergeCell ref="Y3:AD4"/>
    <mergeCell ref="AE3:AJ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H5:AH6"/>
    <mergeCell ref="AI5:AI6"/>
    <mergeCell ref="AJ5:AJ6"/>
    <mergeCell ref="AB5:AB6"/>
    <mergeCell ref="AC5:AC6"/>
    <mergeCell ref="AD5:AD6"/>
    <mergeCell ref="AF5:AF6"/>
    <mergeCell ref="AG5:AG6"/>
  </mergeCells>
  <phoneticPr fontId="3" type="noConversion"/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已命名的範圍</vt:lpstr>
      </vt:variant>
      <vt:variant>
        <vt:i4>1</vt:i4>
      </vt:variant>
    </vt:vector>
  </HeadingPairs>
  <TitlesOfParts>
    <vt:vector size="23" baseType="lpstr">
      <vt:lpstr>總表</vt:lpstr>
      <vt:lpstr>基隆市</vt:lpstr>
      <vt:lpstr>臺北市</vt:lpstr>
      <vt:lpstr>新北市</vt:lpstr>
      <vt:lpstr>桃園市</vt:lpstr>
      <vt:lpstr>新竹市</vt:lpstr>
      <vt:lpstr>新竹縣</vt:lpstr>
      <vt:lpstr>苗栗縣</vt:lpstr>
      <vt:lpstr>臺中市</vt:lpstr>
      <vt:lpstr>南投縣</vt:lpstr>
      <vt:lpstr>彰化縣</vt:lpstr>
      <vt:lpstr>雲林縣</vt:lpstr>
      <vt:lpstr>嘉義縣</vt:lpstr>
      <vt:lpstr>嘉義市</vt:lpstr>
      <vt:lpstr>臺南市</vt:lpstr>
      <vt:lpstr>高雄市</vt:lpstr>
      <vt:lpstr>屏東縣</vt:lpstr>
      <vt:lpstr>宜蘭縣</vt:lpstr>
      <vt:lpstr>花蓮縣</vt:lpstr>
      <vt:lpstr>臺東縣</vt:lpstr>
      <vt:lpstr>金門縣</vt:lpstr>
      <vt:lpstr>澎湖縣</vt:lpstr>
      <vt:lpstr>總表!Print_Titles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moejsmpc</cp:lastModifiedBy>
  <cp:lastPrinted>2015-01-23T05:56:34Z</cp:lastPrinted>
  <dcterms:created xsi:type="dcterms:W3CDTF">2015-01-23T03:31:38Z</dcterms:created>
  <dcterms:modified xsi:type="dcterms:W3CDTF">2015-03-10T10:51:34Z</dcterms:modified>
</cp:coreProperties>
</file>