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老人教育\老人教育志工\"/>
    </mc:Choice>
  </mc:AlternateContent>
  <bookViews>
    <workbookView minimized="1" xWindow="0" yWindow="0" windowWidth="23040" windowHeight="8700"/>
  </bookViews>
  <sheets>
    <sheet name="總表" sheetId="46" r:id="rId1"/>
    <sheet name="基隆市" sheetId="45" r:id="rId2"/>
    <sheet name="臺北市" sheetId="44" r:id="rId3"/>
    <sheet name="新北市" sheetId="43" r:id="rId4"/>
    <sheet name="桃園市" sheetId="42" r:id="rId5"/>
    <sheet name="新竹縣" sheetId="40" r:id="rId6"/>
    <sheet name="新竹市" sheetId="41" r:id="rId7"/>
    <sheet name="苗栗縣" sheetId="38" r:id="rId8"/>
    <sheet name="台中市" sheetId="37" r:id="rId9"/>
    <sheet name="南投縣" sheetId="39" r:id="rId10"/>
    <sheet name="彰化縣" sheetId="36" r:id="rId11"/>
    <sheet name="雲林縣" sheetId="35" r:id="rId12"/>
    <sheet name="嘉義縣" sheetId="34" r:id="rId13"/>
    <sheet name="嘉義市" sheetId="25" r:id="rId14"/>
    <sheet name="臺南市" sheetId="32" r:id="rId15"/>
    <sheet name="高雄市" sheetId="31" r:id="rId16"/>
    <sheet name="屏東縣" sheetId="30" r:id="rId17"/>
    <sheet name="宜蘭縣" sheetId="28" r:id="rId18"/>
    <sheet name="花蓮縣" sheetId="29" r:id="rId19"/>
    <sheet name="臺東縣" sheetId="27" r:id="rId20"/>
    <sheet name="澎湖縣" sheetId="26" r:id="rId21"/>
    <sheet name="金門縣" sheetId="33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46" l="1"/>
  <c r="Q17" i="27" l="1"/>
  <c r="AJ7" i="35"/>
  <c r="AJ21" i="35"/>
  <c r="AI21" i="35"/>
  <c r="AH21" i="35"/>
  <c r="AG21" i="35"/>
  <c r="AF21" i="35"/>
  <c r="AE21" i="35"/>
  <c r="AD21" i="35"/>
  <c r="Z21" i="35"/>
  <c r="AA21" i="35"/>
  <c r="AB21" i="35"/>
  <c r="AC21" i="35"/>
  <c r="Y21" i="35"/>
  <c r="U21" i="35"/>
  <c r="O35" i="30"/>
  <c r="G25" i="36"/>
  <c r="L8" i="35"/>
  <c r="L9" i="35"/>
  <c r="L10" i="35"/>
  <c r="L11" i="35"/>
  <c r="L12" i="35"/>
  <c r="L13" i="35"/>
  <c r="L14" i="35"/>
  <c r="L15" i="35"/>
  <c r="L16" i="35"/>
  <c r="L17" i="35"/>
  <c r="L18" i="35"/>
  <c r="L19" i="35"/>
  <c r="L20" i="35"/>
  <c r="L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7" i="35"/>
  <c r="J21" i="35"/>
  <c r="I21" i="35"/>
  <c r="H21" i="35"/>
  <c r="G21" i="35"/>
  <c r="F21" i="35"/>
  <c r="E21" i="35"/>
  <c r="X21" i="35"/>
  <c r="W21" i="35"/>
  <c r="V21" i="35"/>
  <c r="T21" i="35"/>
  <c r="S21" i="35"/>
  <c r="R21" i="35"/>
  <c r="M20" i="40"/>
  <c r="M24" i="37" l="1"/>
  <c r="D19" i="42" l="1"/>
  <c r="P8" i="40" l="1"/>
  <c r="P9" i="40"/>
  <c r="P10" i="40"/>
  <c r="P11" i="40"/>
  <c r="P12" i="40"/>
  <c r="P13" i="40"/>
  <c r="P14" i="40"/>
  <c r="P15" i="40"/>
  <c r="P16" i="40"/>
  <c r="P17" i="40"/>
  <c r="P18" i="40"/>
  <c r="P19" i="40"/>
  <c r="P7" i="40"/>
  <c r="P8" i="45"/>
  <c r="P9" i="45"/>
  <c r="P10" i="45"/>
  <c r="P11" i="45"/>
  <c r="P12" i="45"/>
  <c r="P13" i="45"/>
  <c r="P7" i="45"/>
  <c r="P8" i="44"/>
  <c r="P9" i="44"/>
  <c r="P10" i="44"/>
  <c r="P11" i="44"/>
  <c r="P12" i="44"/>
  <c r="P13" i="44"/>
  <c r="P14" i="44"/>
  <c r="P15" i="44"/>
  <c r="P16" i="44"/>
  <c r="P7" i="44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7" i="43"/>
  <c r="Q10" i="33"/>
  <c r="Q11" i="33"/>
  <c r="P8" i="33"/>
  <c r="Q8" i="33" s="1"/>
  <c r="P9" i="33"/>
  <c r="Q9" i="33" s="1"/>
  <c r="P10" i="33"/>
  <c r="P11" i="33"/>
  <c r="P7" i="33"/>
  <c r="P8" i="29"/>
  <c r="P9" i="29"/>
  <c r="P10" i="29"/>
  <c r="P11" i="29"/>
  <c r="P12" i="29"/>
  <c r="P13" i="29"/>
  <c r="P14" i="29"/>
  <c r="P15" i="29"/>
  <c r="P16" i="29"/>
  <c r="P7" i="29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7" i="30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7" i="31"/>
  <c r="P8" i="32"/>
  <c r="P9" i="32"/>
  <c r="P10" i="32"/>
  <c r="P11" i="32"/>
  <c r="P12" i="32"/>
  <c r="P13" i="32"/>
  <c r="P14" i="32"/>
  <c r="P15" i="32"/>
  <c r="P16" i="32"/>
  <c r="P17" i="32"/>
  <c r="P18" i="32"/>
  <c r="P19" i="32"/>
  <c r="P20" i="32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7" i="32"/>
  <c r="P8" i="25"/>
  <c r="P7" i="25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7" i="34"/>
  <c r="Q12" i="35"/>
  <c r="Q20" i="35"/>
  <c r="P8" i="35"/>
  <c r="Q8" i="35" s="1"/>
  <c r="P9" i="35"/>
  <c r="Q9" i="35" s="1"/>
  <c r="P10" i="35"/>
  <c r="Q10" i="35" s="1"/>
  <c r="P11" i="35"/>
  <c r="Q11" i="35" s="1"/>
  <c r="P12" i="35"/>
  <c r="P13" i="35"/>
  <c r="Q13" i="35" s="1"/>
  <c r="P14" i="35"/>
  <c r="Q14" i="35" s="1"/>
  <c r="P15" i="35"/>
  <c r="Q15" i="35" s="1"/>
  <c r="P16" i="35"/>
  <c r="Q16" i="35" s="1"/>
  <c r="P17" i="35"/>
  <c r="Q17" i="35" s="1"/>
  <c r="P18" i="35"/>
  <c r="Q18" i="35" s="1"/>
  <c r="P19" i="35"/>
  <c r="Q19" i="35" s="1"/>
  <c r="P20" i="35"/>
  <c r="P7" i="35"/>
  <c r="Q7" i="35" s="1"/>
  <c r="O21" i="35"/>
  <c r="N21" i="35"/>
  <c r="P8" i="36"/>
  <c r="P9" i="36"/>
  <c r="P10" i="36"/>
  <c r="P11" i="36"/>
  <c r="P12" i="36"/>
  <c r="P13" i="36"/>
  <c r="P14" i="36"/>
  <c r="P15" i="36"/>
  <c r="P16" i="36"/>
  <c r="P17" i="36"/>
  <c r="P18" i="36"/>
  <c r="P19" i="36"/>
  <c r="P20" i="36"/>
  <c r="P21" i="36"/>
  <c r="P22" i="36"/>
  <c r="P23" i="36"/>
  <c r="P24" i="36"/>
  <c r="P7" i="36"/>
  <c r="P8" i="39"/>
  <c r="P9" i="39"/>
  <c r="P10" i="39"/>
  <c r="P11" i="39"/>
  <c r="P12" i="39"/>
  <c r="P13" i="39"/>
  <c r="P14" i="39"/>
  <c r="P15" i="39"/>
  <c r="P16" i="39"/>
  <c r="P17" i="39"/>
  <c r="P7" i="39"/>
  <c r="P8" i="37"/>
  <c r="P9" i="37"/>
  <c r="P10" i="37"/>
  <c r="P11" i="37"/>
  <c r="P12" i="37"/>
  <c r="P13" i="37"/>
  <c r="P14" i="37"/>
  <c r="P15" i="37"/>
  <c r="P16" i="37"/>
  <c r="P17" i="37"/>
  <c r="P18" i="37"/>
  <c r="P19" i="37"/>
  <c r="P20" i="37"/>
  <c r="P21" i="37"/>
  <c r="P22" i="37"/>
  <c r="P23" i="37"/>
  <c r="P7" i="37"/>
  <c r="P8" i="38"/>
  <c r="P9" i="38"/>
  <c r="P10" i="38"/>
  <c r="P11" i="38"/>
  <c r="P12" i="38"/>
  <c r="P13" i="38"/>
  <c r="P14" i="38"/>
  <c r="P15" i="38"/>
  <c r="P16" i="38"/>
  <c r="P17" i="38"/>
  <c r="P18" i="38"/>
  <c r="P19" i="38"/>
  <c r="P20" i="38"/>
  <c r="P21" i="38"/>
  <c r="P22" i="38"/>
  <c r="P23" i="38"/>
  <c r="P24" i="38"/>
  <c r="P7" i="38"/>
  <c r="Q9" i="41"/>
  <c r="P8" i="42"/>
  <c r="P9" i="42"/>
  <c r="P10" i="42"/>
  <c r="P11" i="42"/>
  <c r="P12" i="42"/>
  <c r="P13" i="42"/>
  <c r="P14" i="42"/>
  <c r="P15" i="42"/>
  <c r="P16" i="42"/>
  <c r="P17" i="42"/>
  <c r="P18" i="42"/>
  <c r="P19" i="42"/>
  <c r="P7" i="42"/>
  <c r="O19" i="42"/>
  <c r="N19" i="42"/>
  <c r="P21" i="35" l="1"/>
  <c r="M9" i="26"/>
  <c r="M10" i="26"/>
  <c r="M7" i="26"/>
  <c r="L21" i="35"/>
  <c r="K21" i="35"/>
  <c r="B21" i="35"/>
  <c r="C21" i="35"/>
  <c r="D21" i="35"/>
  <c r="Q21" i="35" s="1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7" i="35"/>
  <c r="M21" i="35" l="1"/>
  <c r="N17" i="46" s="1"/>
  <c r="L7" i="44"/>
  <c r="C14" i="45" l="1"/>
  <c r="C7" i="46" s="1"/>
  <c r="V26" i="46"/>
  <c r="W26" i="46"/>
  <c r="X26" i="46"/>
  <c r="Y26" i="46"/>
  <c r="Z26" i="46"/>
  <c r="AA26" i="46"/>
  <c r="AB26" i="46"/>
  <c r="AC26" i="46"/>
  <c r="AD26" i="46"/>
  <c r="AE26" i="46"/>
  <c r="AF26" i="46"/>
  <c r="AG26" i="46"/>
  <c r="AH26" i="46"/>
  <c r="AI26" i="46"/>
  <c r="AJ26" i="46"/>
  <c r="AK26" i="46"/>
  <c r="AL22" i="46"/>
  <c r="S7" i="46"/>
  <c r="AF14" i="45"/>
  <c r="AG7" i="46" s="1"/>
  <c r="AG14" i="45"/>
  <c r="AH7" i="46" s="1"/>
  <c r="AH14" i="45"/>
  <c r="AI7" i="46" s="1"/>
  <c r="AI14" i="45"/>
  <c r="AJ7" i="46" s="1"/>
  <c r="AE14" i="45"/>
  <c r="AF7" i="46" s="1"/>
  <c r="Z14" i="45"/>
  <c r="AA7" i="46" s="1"/>
  <c r="AA14" i="45"/>
  <c r="AB7" i="46" s="1"/>
  <c r="AB14" i="45"/>
  <c r="AC7" i="46" s="1"/>
  <c r="AC14" i="45"/>
  <c r="AD7" i="46" s="1"/>
  <c r="Y14" i="45"/>
  <c r="Z7" i="46" s="1"/>
  <c r="V14" i="45"/>
  <c r="W7" i="46" s="1"/>
  <c r="W14" i="45"/>
  <c r="X7" i="46" s="1"/>
  <c r="U14" i="45"/>
  <c r="V7" i="46" s="1"/>
  <c r="S14" i="45"/>
  <c r="T7" i="46" s="1"/>
  <c r="R14" i="45"/>
  <c r="O14" i="45"/>
  <c r="P7" i="46" s="1"/>
  <c r="N14" i="45"/>
  <c r="F14" i="45"/>
  <c r="G14" i="45"/>
  <c r="G7" i="46" s="1"/>
  <c r="H14" i="45"/>
  <c r="H7" i="46" s="1"/>
  <c r="I14" i="45"/>
  <c r="I7" i="46" s="1"/>
  <c r="J14" i="45"/>
  <c r="J7" i="46" s="1"/>
  <c r="E14" i="45"/>
  <c r="E7" i="46" s="1"/>
  <c r="B14" i="45"/>
  <c r="D14" i="45" s="1"/>
  <c r="D8" i="45"/>
  <c r="AK8" i="45" s="1"/>
  <c r="D9" i="45"/>
  <c r="D10" i="45"/>
  <c r="Q10" i="45" s="1"/>
  <c r="D11" i="45"/>
  <c r="AK11" i="45" s="1"/>
  <c r="D12" i="45"/>
  <c r="AK12" i="45" s="1"/>
  <c r="D13" i="45"/>
  <c r="Q13" i="45" s="1"/>
  <c r="D7" i="45"/>
  <c r="AK7" i="45" s="1"/>
  <c r="L8" i="45"/>
  <c r="L9" i="45"/>
  <c r="L10" i="45"/>
  <c r="L11" i="45"/>
  <c r="L12" i="45"/>
  <c r="L13" i="45"/>
  <c r="K8" i="45"/>
  <c r="K9" i="45"/>
  <c r="M9" i="45" s="1"/>
  <c r="K10" i="45"/>
  <c r="K11" i="45"/>
  <c r="K12" i="45"/>
  <c r="K13" i="45"/>
  <c r="M13" i="45" s="1"/>
  <c r="L7" i="45"/>
  <c r="K7" i="45"/>
  <c r="AJ9" i="45"/>
  <c r="AJ14" i="45" s="1"/>
  <c r="AK7" i="46" s="1"/>
  <c r="AD9" i="45"/>
  <c r="AD14" i="45" s="1"/>
  <c r="AE7" i="46" s="1"/>
  <c r="X9" i="45"/>
  <c r="X14" i="45" s="1"/>
  <c r="Y7" i="46" s="1"/>
  <c r="T9" i="45"/>
  <c r="T14" i="45" s="1"/>
  <c r="U7" i="46" s="1"/>
  <c r="Q7" i="44"/>
  <c r="AK16" i="43"/>
  <c r="AK17" i="43"/>
  <c r="U37" i="43"/>
  <c r="V9" i="46" s="1"/>
  <c r="V37" i="43"/>
  <c r="W9" i="46" s="1"/>
  <c r="W37" i="43"/>
  <c r="X9" i="46" s="1"/>
  <c r="X37" i="43"/>
  <c r="Y9" i="46" s="1"/>
  <c r="Y37" i="43"/>
  <c r="Z9" i="46" s="1"/>
  <c r="Z37" i="43"/>
  <c r="AA9" i="46" s="1"/>
  <c r="AA37" i="43"/>
  <c r="AB9" i="46" s="1"/>
  <c r="AB37" i="43"/>
  <c r="AC9" i="46" s="1"/>
  <c r="AC37" i="43"/>
  <c r="AD9" i="46" s="1"/>
  <c r="AD37" i="43"/>
  <c r="AE9" i="46" s="1"/>
  <c r="AE37" i="43"/>
  <c r="AF9" i="46" s="1"/>
  <c r="AF37" i="43"/>
  <c r="AG9" i="46" s="1"/>
  <c r="AG37" i="43"/>
  <c r="AH9" i="46" s="1"/>
  <c r="AH37" i="43"/>
  <c r="AI9" i="46" s="1"/>
  <c r="AI37" i="43"/>
  <c r="AJ9" i="46" s="1"/>
  <c r="AJ37" i="43"/>
  <c r="AK9" i="46" s="1"/>
  <c r="T37" i="43"/>
  <c r="U9" i="46" s="1"/>
  <c r="S37" i="43"/>
  <c r="T9" i="46" s="1"/>
  <c r="R37" i="43"/>
  <c r="S9" i="46" s="1"/>
  <c r="Q28" i="43"/>
  <c r="O37" i="43"/>
  <c r="P9" i="46" s="1"/>
  <c r="N37" i="43"/>
  <c r="F37" i="43"/>
  <c r="G37" i="43"/>
  <c r="G9" i="46" s="1"/>
  <c r="H37" i="43"/>
  <c r="H9" i="46" s="1"/>
  <c r="I37" i="43"/>
  <c r="I9" i="46" s="1"/>
  <c r="J37" i="43"/>
  <c r="J9" i="46" s="1"/>
  <c r="E37" i="43"/>
  <c r="E9" i="46" s="1"/>
  <c r="C37" i="43"/>
  <c r="C9" i="46" s="1"/>
  <c r="B37" i="43"/>
  <c r="B9" i="46" s="1"/>
  <c r="D8" i="43"/>
  <c r="Q8" i="43" s="1"/>
  <c r="D9" i="43"/>
  <c r="AK9" i="43" s="1"/>
  <c r="D10" i="43"/>
  <c r="AK10" i="43" s="1"/>
  <c r="D11" i="43"/>
  <c r="AK11" i="43" s="1"/>
  <c r="D12" i="43"/>
  <c r="Q12" i="43" s="1"/>
  <c r="D13" i="43"/>
  <c r="Q13" i="43" s="1"/>
  <c r="D14" i="43"/>
  <c r="AK14" i="43" s="1"/>
  <c r="D15" i="43"/>
  <c r="AK15" i="43" s="1"/>
  <c r="D16" i="43"/>
  <c r="Q16" i="43" s="1"/>
  <c r="D17" i="43"/>
  <c r="Q17" i="43" s="1"/>
  <c r="D18" i="43"/>
  <c r="AK18" i="43" s="1"/>
  <c r="D19" i="43"/>
  <c r="AK19" i="43" s="1"/>
  <c r="D20" i="43"/>
  <c r="AK20" i="43" s="1"/>
  <c r="D21" i="43"/>
  <c r="AK21" i="43" s="1"/>
  <c r="D22" i="43"/>
  <c r="AK22" i="43" s="1"/>
  <c r="D23" i="43"/>
  <c r="AK23" i="43" s="1"/>
  <c r="D24" i="43"/>
  <c r="AK24" i="43" s="1"/>
  <c r="D25" i="43"/>
  <c r="Q25" i="43" s="1"/>
  <c r="D26" i="43"/>
  <c r="D27" i="43"/>
  <c r="AK27" i="43" s="1"/>
  <c r="D28" i="43"/>
  <c r="AK28" i="43" s="1"/>
  <c r="D29" i="43"/>
  <c r="Q29" i="43" s="1"/>
  <c r="D30" i="43"/>
  <c r="Q30" i="43" s="1"/>
  <c r="D31" i="43"/>
  <c r="AK31" i="43" s="1"/>
  <c r="D32" i="43"/>
  <c r="AK32" i="43" s="1"/>
  <c r="D33" i="43"/>
  <c r="Q33" i="43" s="1"/>
  <c r="D34" i="43"/>
  <c r="Q34" i="43" s="1"/>
  <c r="D35" i="43"/>
  <c r="AK35" i="43" s="1"/>
  <c r="D36" i="43"/>
  <c r="AK36" i="43" s="1"/>
  <c r="D7" i="43"/>
  <c r="AK7" i="43" s="1"/>
  <c r="L8" i="43"/>
  <c r="M8" i="43" s="1"/>
  <c r="L9" i="43"/>
  <c r="L10" i="43"/>
  <c r="L11" i="43"/>
  <c r="L12" i="43"/>
  <c r="M12" i="43" s="1"/>
  <c r="L13" i="43"/>
  <c r="L14" i="43"/>
  <c r="L15" i="43"/>
  <c r="L16" i="43"/>
  <c r="M16" i="43" s="1"/>
  <c r="L17" i="43"/>
  <c r="L18" i="43"/>
  <c r="L19" i="43"/>
  <c r="L20" i="43"/>
  <c r="M20" i="43" s="1"/>
  <c r="L21" i="43"/>
  <c r="L22" i="43"/>
  <c r="L23" i="43"/>
  <c r="L24" i="43"/>
  <c r="M24" i="43" s="1"/>
  <c r="L25" i="43"/>
  <c r="L26" i="43"/>
  <c r="L27" i="43"/>
  <c r="L28" i="43"/>
  <c r="M28" i="43" s="1"/>
  <c r="L29" i="43"/>
  <c r="L30" i="43"/>
  <c r="L31" i="43"/>
  <c r="L32" i="43"/>
  <c r="M32" i="43" s="1"/>
  <c r="L33" i="43"/>
  <c r="L34" i="43"/>
  <c r="L35" i="43"/>
  <c r="L36" i="43"/>
  <c r="M36" i="43" s="1"/>
  <c r="K8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33" i="43"/>
  <c r="K34" i="43"/>
  <c r="K35" i="43"/>
  <c r="K36" i="43"/>
  <c r="L7" i="43"/>
  <c r="K7" i="43"/>
  <c r="AJ17" i="44"/>
  <c r="AK8" i="46" s="1"/>
  <c r="AI17" i="44"/>
  <c r="AJ8" i="46" s="1"/>
  <c r="AH17" i="44"/>
  <c r="AI8" i="46" s="1"/>
  <c r="AG17" i="44"/>
  <c r="AH8" i="46" s="1"/>
  <c r="AF17" i="44"/>
  <c r="AG8" i="46" s="1"/>
  <c r="AE17" i="44"/>
  <c r="AF8" i="46" s="1"/>
  <c r="AD17" i="44"/>
  <c r="AE8" i="46" s="1"/>
  <c r="AC17" i="44"/>
  <c r="AD8" i="46" s="1"/>
  <c r="AB17" i="44"/>
  <c r="AC8" i="46" s="1"/>
  <c r="AA17" i="44"/>
  <c r="AB8" i="46" s="1"/>
  <c r="Z17" i="44"/>
  <c r="AA8" i="46" s="1"/>
  <c r="Y17" i="44"/>
  <c r="Z8" i="46" s="1"/>
  <c r="X17" i="44"/>
  <c r="Y8" i="46" s="1"/>
  <c r="W17" i="44"/>
  <c r="X8" i="46" s="1"/>
  <c r="V17" i="44"/>
  <c r="W8" i="46" s="1"/>
  <c r="U17" i="44"/>
  <c r="V8" i="46" s="1"/>
  <c r="T17" i="44"/>
  <c r="U8" i="46" s="1"/>
  <c r="S17" i="44"/>
  <c r="T8" i="46" s="1"/>
  <c r="R17" i="44"/>
  <c r="S8" i="46" s="1"/>
  <c r="O17" i="44"/>
  <c r="P8" i="46" s="1"/>
  <c r="N17" i="44"/>
  <c r="J17" i="44"/>
  <c r="J8" i="46" s="1"/>
  <c r="I17" i="44"/>
  <c r="I8" i="46" s="1"/>
  <c r="H17" i="44"/>
  <c r="H8" i="46" s="1"/>
  <c r="G17" i="44"/>
  <c r="G8" i="46" s="1"/>
  <c r="F17" i="44"/>
  <c r="F8" i="46" s="1"/>
  <c r="E17" i="44"/>
  <c r="E8" i="46" s="1"/>
  <c r="C17" i="44"/>
  <c r="C8" i="46" s="1"/>
  <c r="B17" i="44"/>
  <c r="B8" i="46" s="1"/>
  <c r="K16" i="44"/>
  <c r="M16" i="44" s="1"/>
  <c r="D16" i="44"/>
  <c r="AK16" i="44" s="1"/>
  <c r="K15" i="44"/>
  <c r="M15" i="44" s="1"/>
  <c r="D15" i="44"/>
  <c r="AK15" i="44" s="1"/>
  <c r="K14" i="44"/>
  <c r="M14" i="44" s="1"/>
  <c r="D14" i="44"/>
  <c r="AK14" i="44" s="1"/>
  <c r="K13" i="44"/>
  <c r="M13" i="44" s="1"/>
  <c r="D13" i="44"/>
  <c r="AK13" i="44" s="1"/>
  <c r="K12" i="44"/>
  <c r="M12" i="44" s="1"/>
  <c r="D12" i="44"/>
  <c r="AK12" i="44" s="1"/>
  <c r="K11" i="44"/>
  <c r="M11" i="44" s="1"/>
  <c r="D11" i="44"/>
  <c r="AK11" i="44" s="1"/>
  <c r="K10" i="44"/>
  <c r="M10" i="44" s="1"/>
  <c r="D10" i="44"/>
  <c r="AK10" i="44" s="1"/>
  <c r="K9" i="44"/>
  <c r="M9" i="44" s="1"/>
  <c r="D9" i="44"/>
  <c r="AK9" i="44" s="1"/>
  <c r="K8" i="44"/>
  <c r="M8" i="44" s="1"/>
  <c r="D8" i="44"/>
  <c r="AK8" i="44" s="1"/>
  <c r="L17" i="44"/>
  <c r="K7" i="44"/>
  <c r="M7" i="44" s="1"/>
  <c r="D7" i="44"/>
  <c r="AK7" i="44" s="1"/>
  <c r="Q24" i="43" l="1"/>
  <c r="AK29" i="43"/>
  <c r="AK8" i="43"/>
  <c r="Q11" i="45"/>
  <c r="M12" i="45"/>
  <c r="M8" i="45"/>
  <c r="M7" i="45"/>
  <c r="Q7" i="45"/>
  <c r="M8" i="46"/>
  <c r="M31" i="43"/>
  <c r="M27" i="43"/>
  <c r="M19" i="43"/>
  <c r="M11" i="43"/>
  <c r="AK10" i="45"/>
  <c r="M7" i="43"/>
  <c r="M34" i="43"/>
  <c r="M30" i="43"/>
  <c r="M26" i="43"/>
  <c r="M22" i="43"/>
  <c r="M18" i="43"/>
  <c r="M14" i="43"/>
  <c r="M10" i="43"/>
  <c r="Q36" i="43"/>
  <c r="Q18" i="43"/>
  <c r="AK25" i="43"/>
  <c r="AK13" i="43"/>
  <c r="M11" i="45"/>
  <c r="O7" i="46"/>
  <c r="P14" i="45"/>
  <c r="B7" i="46"/>
  <c r="O8" i="46"/>
  <c r="P17" i="44"/>
  <c r="M35" i="43"/>
  <c r="M23" i="43"/>
  <c r="M15" i="43"/>
  <c r="M33" i="43"/>
  <c r="M29" i="43"/>
  <c r="M25" i="43"/>
  <c r="M21" i="43"/>
  <c r="M17" i="43"/>
  <c r="M13" i="43"/>
  <c r="M9" i="43"/>
  <c r="O9" i="46"/>
  <c r="P37" i="43"/>
  <c r="Q9" i="46" s="1"/>
  <c r="Q32" i="43"/>
  <c r="Q10" i="43"/>
  <c r="AK12" i="43"/>
  <c r="M10" i="45"/>
  <c r="Q11" i="44"/>
  <c r="Q15" i="44"/>
  <c r="Q8" i="44"/>
  <c r="Q12" i="44"/>
  <c r="Q16" i="44"/>
  <c r="Q35" i="43"/>
  <c r="Q27" i="43"/>
  <c r="AK26" i="43"/>
  <c r="Q26" i="43"/>
  <c r="Q15" i="43"/>
  <c r="AK34" i="43"/>
  <c r="Q10" i="44"/>
  <c r="Q31" i="43"/>
  <c r="Q23" i="43"/>
  <c r="Q14" i="43"/>
  <c r="AK30" i="43"/>
  <c r="Q14" i="44"/>
  <c r="Q9" i="45"/>
  <c r="AK14" i="45"/>
  <c r="AL7" i="46" s="1"/>
  <c r="AK9" i="45"/>
  <c r="Q19" i="43"/>
  <c r="Q11" i="43"/>
  <c r="AK13" i="45"/>
  <c r="Q21" i="43"/>
  <c r="Q9" i="43"/>
  <c r="AK33" i="43"/>
  <c r="L14" i="45"/>
  <c r="M7" i="46" s="1"/>
  <c r="F7" i="46"/>
  <c r="Q8" i="45"/>
  <c r="Q9" i="44"/>
  <c r="Q13" i="44"/>
  <c r="L37" i="43"/>
  <c r="F9" i="46"/>
  <c r="Q7" i="43"/>
  <c r="Q20" i="43"/>
  <c r="Q12" i="45"/>
  <c r="Q22" i="43"/>
  <c r="K14" i="45"/>
  <c r="D7" i="46"/>
  <c r="D17" i="44"/>
  <c r="D8" i="46" s="1"/>
  <c r="K17" i="44"/>
  <c r="L8" i="46" s="1"/>
  <c r="K37" i="43"/>
  <c r="L9" i="46" s="1"/>
  <c r="D37" i="43"/>
  <c r="AJ19" i="42"/>
  <c r="AK10" i="46" s="1"/>
  <c r="AF19" i="42"/>
  <c r="AG10" i="46" s="1"/>
  <c r="AG19" i="42"/>
  <c r="AH10" i="46" s="1"/>
  <c r="AH19" i="42"/>
  <c r="AI10" i="46" s="1"/>
  <c r="AI19" i="42"/>
  <c r="AJ10" i="46" s="1"/>
  <c r="AE19" i="42"/>
  <c r="AF10" i="46" s="1"/>
  <c r="AD19" i="42"/>
  <c r="AE10" i="46" s="1"/>
  <c r="Z19" i="42"/>
  <c r="AA10" i="46" s="1"/>
  <c r="AA19" i="42"/>
  <c r="AB10" i="46" s="1"/>
  <c r="AB19" i="42"/>
  <c r="AC10" i="46" s="1"/>
  <c r="AC19" i="42"/>
  <c r="AD10" i="46" s="1"/>
  <c r="Y19" i="42"/>
  <c r="Z10" i="46" s="1"/>
  <c r="V19" i="42"/>
  <c r="W10" i="46" s="1"/>
  <c r="W19" i="42"/>
  <c r="X10" i="46" s="1"/>
  <c r="U19" i="42"/>
  <c r="V10" i="46" s="1"/>
  <c r="S19" i="42"/>
  <c r="T10" i="46" s="1"/>
  <c r="R19" i="42"/>
  <c r="S10" i="46" s="1"/>
  <c r="T8" i="42"/>
  <c r="T9" i="42"/>
  <c r="T10" i="42"/>
  <c r="T11" i="42"/>
  <c r="T12" i="42"/>
  <c r="T13" i="42"/>
  <c r="T14" i="42"/>
  <c r="T15" i="42"/>
  <c r="T16" i="42"/>
  <c r="T17" i="42"/>
  <c r="T18" i="42"/>
  <c r="T7" i="42"/>
  <c r="X7" i="42"/>
  <c r="X19" i="42" s="1"/>
  <c r="Y10" i="46" s="1"/>
  <c r="P10" i="46"/>
  <c r="Q10" i="46"/>
  <c r="O10" i="46"/>
  <c r="F19" i="42"/>
  <c r="F10" i="46" s="1"/>
  <c r="G19" i="42"/>
  <c r="G10" i="46" s="1"/>
  <c r="H19" i="42"/>
  <c r="H10" i="46" s="1"/>
  <c r="I19" i="42"/>
  <c r="I10" i="46" s="1"/>
  <c r="J19" i="42"/>
  <c r="J10" i="46" s="1"/>
  <c r="E19" i="42"/>
  <c r="C19" i="42"/>
  <c r="C10" i="46" s="1"/>
  <c r="B19" i="42"/>
  <c r="B10" i="46" s="1"/>
  <c r="D8" i="42"/>
  <c r="AK8" i="42" s="1"/>
  <c r="D9" i="42"/>
  <c r="Q9" i="42" s="1"/>
  <c r="D10" i="42"/>
  <c r="AK10" i="42" s="1"/>
  <c r="D11" i="42"/>
  <c r="AK11" i="42" s="1"/>
  <c r="D12" i="42"/>
  <c r="AK12" i="42" s="1"/>
  <c r="D13" i="42"/>
  <c r="Q13" i="42" s="1"/>
  <c r="D14" i="42"/>
  <c r="AK14" i="42" s="1"/>
  <c r="D15" i="42"/>
  <c r="AK15" i="42" s="1"/>
  <c r="D16" i="42"/>
  <c r="AK16" i="42" s="1"/>
  <c r="D17" i="42"/>
  <c r="Q17" i="42" s="1"/>
  <c r="D18" i="42"/>
  <c r="AK18" i="42" s="1"/>
  <c r="D10" i="46"/>
  <c r="D7" i="42"/>
  <c r="AK7" i="42" s="1"/>
  <c r="L8" i="42"/>
  <c r="L9" i="42"/>
  <c r="L10" i="42"/>
  <c r="L11" i="42"/>
  <c r="L12" i="42"/>
  <c r="L13" i="42"/>
  <c r="L14" i="42"/>
  <c r="L15" i="42"/>
  <c r="L16" i="42"/>
  <c r="L17" i="42"/>
  <c r="L18" i="42"/>
  <c r="L19" i="42"/>
  <c r="M10" i="46" s="1"/>
  <c r="K8" i="42"/>
  <c r="M8" i="42" s="1"/>
  <c r="K9" i="42"/>
  <c r="M9" i="42" s="1"/>
  <c r="K10" i="42"/>
  <c r="M10" i="42" s="1"/>
  <c r="K11" i="42"/>
  <c r="M11" i="42" s="1"/>
  <c r="K12" i="42"/>
  <c r="M12" i="42" s="1"/>
  <c r="K13" i="42"/>
  <c r="M13" i="42" s="1"/>
  <c r="K14" i="42"/>
  <c r="M14" i="42" s="1"/>
  <c r="K15" i="42"/>
  <c r="M15" i="42" s="1"/>
  <c r="K16" i="42"/>
  <c r="M16" i="42" s="1"/>
  <c r="K17" i="42"/>
  <c r="M17" i="42" s="1"/>
  <c r="K18" i="42"/>
  <c r="M18" i="42" s="1"/>
  <c r="L7" i="42"/>
  <c r="K7" i="42"/>
  <c r="M7" i="42" s="1"/>
  <c r="X11" i="42"/>
  <c r="Q11" i="42"/>
  <c r="AK17" i="42" l="1"/>
  <c r="L7" i="46"/>
  <c r="M14" i="45"/>
  <c r="N7" i="46" s="1"/>
  <c r="AK9" i="42"/>
  <c r="M9" i="46"/>
  <c r="M37" i="43"/>
  <c r="N9" i="46" s="1"/>
  <c r="M17" i="44"/>
  <c r="N8" i="46" s="1"/>
  <c r="AK13" i="42"/>
  <c r="AK17" i="44"/>
  <c r="AL8" i="46" s="1"/>
  <c r="Q7" i="42"/>
  <c r="Q16" i="42"/>
  <c r="Q12" i="42"/>
  <c r="Q8" i="42"/>
  <c r="Q17" i="44"/>
  <c r="R8" i="46" s="1"/>
  <c r="Q8" i="46"/>
  <c r="Q19" i="42"/>
  <c r="R10" i="46" s="1"/>
  <c r="Q15" i="42"/>
  <c r="Q18" i="42"/>
  <c r="Q14" i="42"/>
  <c r="Q10" i="42"/>
  <c r="AK19" i="42"/>
  <c r="AL10" i="46" s="1"/>
  <c r="Q7" i="46"/>
  <c r="Q14" i="45"/>
  <c r="R7" i="46" s="1"/>
  <c r="K19" i="42"/>
  <c r="E10" i="46"/>
  <c r="T19" i="42"/>
  <c r="U10" i="46" s="1"/>
  <c r="Q37" i="43"/>
  <c r="R9" i="46" s="1"/>
  <c r="AK37" i="43"/>
  <c r="AL9" i="46" s="1"/>
  <c r="D9" i="46"/>
  <c r="AF10" i="41"/>
  <c r="AG12" i="46" s="1"/>
  <c r="AG10" i="41"/>
  <c r="AH12" i="46" s="1"/>
  <c r="AH10" i="41"/>
  <c r="AI12" i="46" s="1"/>
  <c r="AI10" i="41"/>
  <c r="AJ12" i="46" s="1"/>
  <c r="AE10" i="41"/>
  <c r="AF12" i="46" s="1"/>
  <c r="Z10" i="41"/>
  <c r="AA12" i="46" s="1"/>
  <c r="AA10" i="41"/>
  <c r="AB12" i="46" s="1"/>
  <c r="AB10" i="41"/>
  <c r="AC12" i="46" s="1"/>
  <c r="AC10" i="41"/>
  <c r="AD12" i="46" s="1"/>
  <c r="Y10" i="41"/>
  <c r="Z12" i="46" s="1"/>
  <c r="V10" i="41"/>
  <c r="W12" i="46" s="1"/>
  <c r="W10" i="41"/>
  <c r="X12" i="46" s="1"/>
  <c r="U10" i="41"/>
  <c r="V12" i="46" s="1"/>
  <c r="T10" i="41"/>
  <c r="U12" i="46" s="1"/>
  <c r="S10" i="41"/>
  <c r="T12" i="46" s="1"/>
  <c r="R10" i="41"/>
  <c r="S12" i="46" s="1"/>
  <c r="O10" i="41"/>
  <c r="P12" i="46" s="1"/>
  <c r="N10" i="41"/>
  <c r="O12" i="46" s="1"/>
  <c r="C10" i="41"/>
  <c r="C12" i="46" s="1"/>
  <c r="F10" i="41"/>
  <c r="F12" i="46" s="1"/>
  <c r="G10" i="41"/>
  <c r="G12" i="46" s="1"/>
  <c r="H10" i="41"/>
  <c r="H12" i="46" s="1"/>
  <c r="I10" i="41"/>
  <c r="I12" i="46" s="1"/>
  <c r="J10" i="41"/>
  <c r="J12" i="46" s="1"/>
  <c r="E10" i="41"/>
  <c r="L8" i="41"/>
  <c r="L9" i="41"/>
  <c r="L10" i="41"/>
  <c r="M12" i="46" s="1"/>
  <c r="K8" i="41"/>
  <c r="K9" i="41"/>
  <c r="B10" i="41"/>
  <c r="B12" i="46" s="1"/>
  <c r="AK9" i="41"/>
  <c r="AK8" i="41"/>
  <c r="Q8" i="41"/>
  <c r="AJ7" i="41"/>
  <c r="AK7" i="41" s="1"/>
  <c r="AD7" i="41"/>
  <c r="AD10" i="41" s="1"/>
  <c r="AE12" i="46" s="1"/>
  <c r="X7" i="41"/>
  <c r="X10" i="41" s="1"/>
  <c r="Y12" i="46" s="1"/>
  <c r="T7" i="41"/>
  <c r="P7" i="41"/>
  <c r="Q7" i="41" s="1"/>
  <c r="L7" i="41"/>
  <c r="K7" i="41"/>
  <c r="D7" i="41"/>
  <c r="D10" i="41" s="1"/>
  <c r="D12" i="46" s="1"/>
  <c r="AK10" i="40"/>
  <c r="AK14" i="40"/>
  <c r="AK15" i="40"/>
  <c r="S20" i="40"/>
  <c r="T11" i="46" s="1"/>
  <c r="U20" i="40"/>
  <c r="V11" i="46" s="1"/>
  <c r="V20" i="40"/>
  <c r="W11" i="46" s="1"/>
  <c r="W20" i="40"/>
  <c r="X11" i="46" s="1"/>
  <c r="Y20" i="40"/>
  <c r="Z11" i="46" s="1"/>
  <c r="Z20" i="40"/>
  <c r="AA11" i="46" s="1"/>
  <c r="AA20" i="40"/>
  <c r="AB11" i="46" s="1"/>
  <c r="AB20" i="40"/>
  <c r="AC11" i="46" s="1"/>
  <c r="AC20" i="40"/>
  <c r="AD11" i="46" s="1"/>
  <c r="AE20" i="40"/>
  <c r="AF11" i="46" s="1"/>
  <c r="AF20" i="40"/>
  <c r="AG11" i="46" s="1"/>
  <c r="AG20" i="40"/>
  <c r="AH11" i="46" s="1"/>
  <c r="AH20" i="40"/>
  <c r="AI11" i="46" s="1"/>
  <c r="AI20" i="40"/>
  <c r="AJ11" i="46" s="1"/>
  <c r="R20" i="40"/>
  <c r="S11" i="46" s="1"/>
  <c r="Q10" i="40"/>
  <c r="Q11" i="40"/>
  <c r="O20" i="40"/>
  <c r="P11" i="46" s="1"/>
  <c r="N20" i="40"/>
  <c r="F20" i="40"/>
  <c r="F11" i="46" s="1"/>
  <c r="G20" i="40"/>
  <c r="G11" i="46" s="1"/>
  <c r="H20" i="40"/>
  <c r="H11" i="46" s="1"/>
  <c r="I20" i="40"/>
  <c r="I11" i="46" s="1"/>
  <c r="J20" i="40"/>
  <c r="J11" i="46" s="1"/>
  <c r="E20" i="40"/>
  <c r="E11" i="46" s="1"/>
  <c r="D8" i="40"/>
  <c r="AK8" i="40" s="1"/>
  <c r="D9" i="40"/>
  <c r="AK9" i="40" s="1"/>
  <c r="D10" i="40"/>
  <c r="D11" i="40"/>
  <c r="AK11" i="40" s="1"/>
  <c r="D12" i="40"/>
  <c r="Q12" i="40" s="1"/>
  <c r="D14" i="40"/>
  <c r="Q14" i="40" s="1"/>
  <c r="D15" i="40"/>
  <c r="Q15" i="40" s="1"/>
  <c r="D16" i="40"/>
  <c r="AK16" i="40" s="1"/>
  <c r="D17" i="40"/>
  <c r="AK17" i="40" s="1"/>
  <c r="D18" i="40"/>
  <c r="Q18" i="40" s="1"/>
  <c r="D19" i="40"/>
  <c r="AK19" i="40" s="1"/>
  <c r="D7" i="40"/>
  <c r="Q7" i="40" s="1"/>
  <c r="L8" i="40"/>
  <c r="L9" i="40"/>
  <c r="L10" i="40"/>
  <c r="L11" i="40"/>
  <c r="L12" i="40"/>
  <c r="L13" i="40"/>
  <c r="L14" i="40"/>
  <c r="L15" i="40"/>
  <c r="L16" i="40"/>
  <c r="L17" i="40"/>
  <c r="L18" i="40"/>
  <c r="L19" i="40"/>
  <c r="K8" i="40"/>
  <c r="K9" i="40"/>
  <c r="K10" i="40"/>
  <c r="K11" i="40"/>
  <c r="K12" i="40"/>
  <c r="K13" i="40"/>
  <c r="K14" i="40"/>
  <c r="K15" i="40"/>
  <c r="K16" i="40"/>
  <c r="K17" i="40"/>
  <c r="K18" i="40"/>
  <c r="K19" i="40"/>
  <c r="L7" i="40"/>
  <c r="K7" i="40"/>
  <c r="AJ13" i="40"/>
  <c r="AD13" i="40"/>
  <c r="AD20" i="40" s="1"/>
  <c r="AE11" i="46" s="1"/>
  <c r="X13" i="40"/>
  <c r="X20" i="40" s="1"/>
  <c r="Y11" i="46" s="1"/>
  <c r="T13" i="40"/>
  <c r="T20" i="40" s="1"/>
  <c r="U11" i="46" s="1"/>
  <c r="B13" i="40"/>
  <c r="B20" i="40" s="1"/>
  <c r="B11" i="46" s="1"/>
  <c r="P10" i="41" l="1"/>
  <c r="M15" i="40"/>
  <c r="Q16" i="40"/>
  <c r="M18" i="40"/>
  <c r="M10" i="40"/>
  <c r="L10" i="46"/>
  <c r="M19" i="42"/>
  <c r="N10" i="46" s="1"/>
  <c r="M17" i="40"/>
  <c r="C13" i="40"/>
  <c r="C20" i="40" s="1"/>
  <c r="C11" i="46" s="1"/>
  <c r="M13" i="40"/>
  <c r="M9" i="40"/>
  <c r="Q19" i="40"/>
  <c r="Q8" i="40"/>
  <c r="AK18" i="40"/>
  <c r="AK12" i="40"/>
  <c r="M9" i="41"/>
  <c r="M19" i="40"/>
  <c r="M11" i="40"/>
  <c r="AK7" i="40"/>
  <c r="Q12" i="46"/>
  <c r="Q10" i="41"/>
  <c r="R12" i="46" s="1"/>
  <c r="M14" i="40"/>
  <c r="L20" i="40"/>
  <c r="M7" i="40"/>
  <c r="K20" i="40"/>
  <c r="L11" i="46" s="1"/>
  <c r="M16" i="40"/>
  <c r="M12" i="40"/>
  <c r="M8" i="40"/>
  <c r="O11" i="46"/>
  <c r="P20" i="40"/>
  <c r="Q11" i="46" s="1"/>
  <c r="M7" i="41"/>
  <c r="M8" i="41"/>
  <c r="AJ10" i="41"/>
  <c r="AK12" i="46" s="1"/>
  <c r="AJ20" i="40"/>
  <c r="Q17" i="40"/>
  <c r="Q9" i="40"/>
  <c r="K10" i="41"/>
  <c r="E12" i="46"/>
  <c r="Z25" i="38"/>
  <c r="AA13" i="46" s="1"/>
  <c r="AA25" i="38"/>
  <c r="AB13" i="46" s="1"/>
  <c r="AB25" i="38"/>
  <c r="AC13" i="46" s="1"/>
  <c r="AC25" i="38"/>
  <c r="AD13" i="46" s="1"/>
  <c r="AE25" i="38"/>
  <c r="AF13" i="46" s="1"/>
  <c r="AF25" i="38"/>
  <c r="AG13" i="46" s="1"/>
  <c r="AG25" i="38"/>
  <c r="AH13" i="46" s="1"/>
  <c r="AH25" i="38"/>
  <c r="AI13" i="46" s="1"/>
  <c r="AI25" i="38"/>
  <c r="AJ13" i="46" s="1"/>
  <c r="Y25" i="38"/>
  <c r="Z13" i="46" s="1"/>
  <c r="V25" i="38"/>
  <c r="W13" i="46" s="1"/>
  <c r="W25" i="38"/>
  <c r="X13" i="46" s="1"/>
  <c r="X25" i="38"/>
  <c r="Y13" i="46" s="1"/>
  <c r="U25" i="38"/>
  <c r="V13" i="46" s="1"/>
  <c r="T25" i="38"/>
  <c r="U13" i="46" s="1"/>
  <c r="S25" i="38"/>
  <c r="T13" i="46" s="1"/>
  <c r="R25" i="38"/>
  <c r="S13" i="46" s="1"/>
  <c r="O25" i="38"/>
  <c r="P13" i="46" s="1"/>
  <c r="N25" i="38"/>
  <c r="F25" i="38"/>
  <c r="F13" i="46" s="1"/>
  <c r="G25" i="38"/>
  <c r="G13" i="46" s="1"/>
  <c r="H25" i="38"/>
  <c r="H13" i="46" s="1"/>
  <c r="I25" i="38"/>
  <c r="I13" i="46" s="1"/>
  <c r="J25" i="38"/>
  <c r="J13" i="46" s="1"/>
  <c r="E25" i="38"/>
  <c r="E13" i="46" s="1"/>
  <c r="C25" i="38"/>
  <c r="C13" i="46" s="1"/>
  <c r="B25" i="38"/>
  <c r="B13" i="46" s="1"/>
  <c r="D9" i="38"/>
  <c r="AK9" i="38" s="1"/>
  <c r="D10" i="38"/>
  <c r="Q10" i="38" s="1"/>
  <c r="D11" i="38"/>
  <c r="Q11" i="38" s="1"/>
  <c r="D12" i="38"/>
  <c r="Q12" i="38" s="1"/>
  <c r="D13" i="38"/>
  <c r="AK13" i="38" s="1"/>
  <c r="D14" i="38"/>
  <c r="AK14" i="38" s="1"/>
  <c r="D15" i="38"/>
  <c r="Q15" i="38" s="1"/>
  <c r="D16" i="38"/>
  <c r="D17" i="38"/>
  <c r="AK17" i="38" s="1"/>
  <c r="D18" i="38"/>
  <c r="Q18" i="38" s="1"/>
  <c r="D19" i="38"/>
  <c r="Q19" i="38" s="1"/>
  <c r="D20" i="38"/>
  <c r="AK20" i="38" s="1"/>
  <c r="D21" i="38"/>
  <c r="AK21" i="38" s="1"/>
  <c r="D22" i="38"/>
  <c r="Q22" i="38" s="1"/>
  <c r="D23" i="38"/>
  <c r="Q23" i="38" s="1"/>
  <c r="D24" i="38"/>
  <c r="AK24" i="38" s="1"/>
  <c r="D8" i="38"/>
  <c r="AK8" i="38" s="1"/>
  <c r="D7" i="38"/>
  <c r="Q7" i="38" s="1"/>
  <c r="L8" i="38"/>
  <c r="L9" i="38"/>
  <c r="L10" i="38"/>
  <c r="L11" i="38"/>
  <c r="L12" i="38"/>
  <c r="L13" i="38"/>
  <c r="L14" i="38"/>
  <c r="L15" i="38"/>
  <c r="L16" i="38"/>
  <c r="L17" i="38"/>
  <c r="L18" i="38"/>
  <c r="L19" i="38"/>
  <c r="L20" i="38"/>
  <c r="L21" i="38"/>
  <c r="L22" i="38"/>
  <c r="L23" i="38"/>
  <c r="L24" i="38"/>
  <c r="K9" i="38"/>
  <c r="M9" i="38" s="1"/>
  <c r="K10" i="38"/>
  <c r="M10" i="38" s="1"/>
  <c r="K11" i="38"/>
  <c r="M11" i="38" s="1"/>
  <c r="K12" i="38"/>
  <c r="M12" i="38" s="1"/>
  <c r="K13" i="38"/>
  <c r="M13" i="38" s="1"/>
  <c r="K14" i="38"/>
  <c r="M14" i="38" s="1"/>
  <c r="K15" i="38"/>
  <c r="M15" i="38" s="1"/>
  <c r="K16" i="38"/>
  <c r="M16" i="38" s="1"/>
  <c r="K17" i="38"/>
  <c r="M17" i="38" s="1"/>
  <c r="K18" i="38"/>
  <c r="M18" i="38" s="1"/>
  <c r="K19" i="38"/>
  <c r="M19" i="38" s="1"/>
  <c r="K20" i="38"/>
  <c r="M20" i="38" s="1"/>
  <c r="K21" i="38"/>
  <c r="M21" i="38" s="1"/>
  <c r="K22" i="38"/>
  <c r="M22" i="38" s="1"/>
  <c r="K23" i="38"/>
  <c r="M23" i="38" s="1"/>
  <c r="K24" i="38"/>
  <c r="M24" i="38" s="1"/>
  <c r="K8" i="38"/>
  <c r="K7" i="38"/>
  <c r="L7" i="38"/>
  <c r="Q24" i="38"/>
  <c r="AK18" i="38"/>
  <c r="AJ16" i="38"/>
  <c r="AJ25" i="38" s="1"/>
  <c r="AD16" i="38"/>
  <c r="AD25" i="38" s="1"/>
  <c r="AE13" i="46" s="1"/>
  <c r="Q16" i="38"/>
  <c r="AK15" i="38"/>
  <c r="AK12" i="38"/>
  <c r="AK10" i="38"/>
  <c r="AK8" i="39"/>
  <c r="AK9" i="39"/>
  <c r="AK10" i="39"/>
  <c r="AK11" i="39"/>
  <c r="AK12" i="39"/>
  <c r="AK14" i="39"/>
  <c r="AK15" i="39"/>
  <c r="AK16" i="39"/>
  <c r="AK17" i="39"/>
  <c r="AK7" i="39"/>
  <c r="S18" i="39"/>
  <c r="T15" i="46" s="1"/>
  <c r="U18" i="39"/>
  <c r="V15" i="46" s="1"/>
  <c r="V18" i="39"/>
  <c r="W15" i="46" s="1"/>
  <c r="W18" i="39"/>
  <c r="X15" i="46" s="1"/>
  <c r="Y18" i="39"/>
  <c r="Z15" i="46" s="1"/>
  <c r="Z18" i="39"/>
  <c r="AA15" i="46" s="1"/>
  <c r="AA18" i="39"/>
  <c r="AB15" i="46" s="1"/>
  <c r="AB18" i="39"/>
  <c r="AC15" i="46" s="1"/>
  <c r="AC18" i="39"/>
  <c r="AD15" i="46" s="1"/>
  <c r="AE18" i="39"/>
  <c r="AF15" i="46" s="1"/>
  <c r="AF18" i="39"/>
  <c r="AG15" i="46" s="1"/>
  <c r="AG18" i="39"/>
  <c r="AH15" i="46" s="1"/>
  <c r="AH18" i="39"/>
  <c r="AI15" i="46" s="1"/>
  <c r="AI18" i="39"/>
  <c r="AJ15" i="46" s="1"/>
  <c r="R18" i="39"/>
  <c r="S15" i="46" s="1"/>
  <c r="Q8" i="39"/>
  <c r="Q9" i="39"/>
  <c r="Q10" i="39"/>
  <c r="Q11" i="39"/>
  <c r="Q12" i="39"/>
  <c r="Q14" i="39"/>
  <c r="Q15" i="39"/>
  <c r="Q16" i="39"/>
  <c r="Q17" i="39"/>
  <c r="Q7" i="39"/>
  <c r="O18" i="39"/>
  <c r="P15" i="46" s="1"/>
  <c r="N18" i="39"/>
  <c r="F18" i="39"/>
  <c r="F15" i="46" s="1"/>
  <c r="G18" i="39"/>
  <c r="G15" i="46" s="1"/>
  <c r="H18" i="39"/>
  <c r="H15" i="46" s="1"/>
  <c r="I18" i="39"/>
  <c r="I15" i="46" s="1"/>
  <c r="J18" i="39"/>
  <c r="J15" i="46" s="1"/>
  <c r="E18" i="39"/>
  <c r="E15" i="46" s="1"/>
  <c r="C18" i="39"/>
  <c r="C15" i="46" s="1"/>
  <c r="B18" i="39"/>
  <c r="B15" i="46" s="1"/>
  <c r="L8" i="39"/>
  <c r="L9" i="39"/>
  <c r="L10" i="39"/>
  <c r="L11" i="39"/>
  <c r="L12" i="39"/>
  <c r="L13" i="39"/>
  <c r="L14" i="39"/>
  <c r="L15" i="39"/>
  <c r="L16" i="39"/>
  <c r="L17" i="39"/>
  <c r="K8" i="39"/>
  <c r="K9" i="39"/>
  <c r="M9" i="39" s="1"/>
  <c r="K10" i="39"/>
  <c r="M10" i="39" s="1"/>
  <c r="K11" i="39"/>
  <c r="K12" i="39"/>
  <c r="K13" i="39"/>
  <c r="M13" i="39" s="1"/>
  <c r="K14" i="39"/>
  <c r="M14" i="39" s="1"/>
  <c r="K15" i="39"/>
  <c r="K16" i="39"/>
  <c r="K17" i="39"/>
  <c r="M17" i="39" s="1"/>
  <c r="L7" i="39"/>
  <c r="K7" i="39"/>
  <c r="AJ13" i="39"/>
  <c r="AD13" i="39"/>
  <c r="AD18" i="39" s="1"/>
  <c r="AE15" i="46" s="1"/>
  <c r="X13" i="39"/>
  <c r="X18" i="39" s="1"/>
  <c r="Y15" i="46" s="1"/>
  <c r="T13" i="39"/>
  <c r="T18" i="39" s="1"/>
  <c r="U15" i="46" s="1"/>
  <c r="D13" i="39"/>
  <c r="D18" i="39" s="1"/>
  <c r="AK8" i="37"/>
  <c r="AK9" i="37"/>
  <c r="AK11" i="37"/>
  <c r="AK12" i="37"/>
  <c r="AK13" i="37"/>
  <c r="AK14" i="37"/>
  <c r="AK15" i="37"/>
  <c r="AK16" i="37"/>
  <c r="AK17" i="37"/>
  <c r="AK18" i="37"/>
  <c r="AK19" i="37"/>
  <c r="AK21" i="37"/>
  <c r="AK22" i="37"/>
  <c r="AK23" i="37"/>
  <c r="AK7" i="37"/>
  <c r="Q8" i="37"/>
  <c r="Q9" i="37"/>
  <c r="Q11" i="37"/>
  <c r="Q12" i="37"/>
  <c r="Q13" i="37"/>
  <c r="Q14" i="37"/>
  <c r="Q15" i="37"/>
  <c r="Q16" i="37"/>
  <c r="Q17" i="37"/>
  <c r="Q18" i="37"/>
  <c r="Q19" i="37"/>
  <c r="Q21" i="37"/>
  <c r="Q22" i="37"/>
  <c r="Q23" i="37"/>
  <c r="Q7" i="37"/>
  <c r="L8" i="37"/>
  <c r="L9" i="37"/>
  <c r="L10" i="37"/>
  <c r="L11" i="37"/>
  <c r="L12" i="37"/>
  <c r="L13" i="37"/>
  <c r="L14" i="37"/>
  <c r="L15" i="37"/>
  <c r="L16" i="37"/>
  <c r="L17" i="37"/>
  <c r="L18" i="37"/>
  <c r="L19" i="37"/>
  <c r="L20" i="37"/>
  <c r="L21" i="37"/>
  <c r="L22" i="37"/>
  <c r="L23" i="37"/>
  <c r="K8" i="37"/>
  <c r="M8" i="37" s="1"/>
  <c r="K9" i="37"/>
  <c r="M9" i="37" s="1"/>
  <c r="K10" i="37"/>
  <c r="M10" i="37" s="1"/>
  <c r="K11" i="37"/>
  <c r="M11" i="37" s="1"/>
  <c r="K12" i="37"/>
  <c r="M12" i="37" s="1"/>
  <c r="K13" i="37"/>
  <c r="M13" i="37" s="1"/>
  <c r="K14" i="37"/>
  <c r="M14" i="37" s="1"/>
  <c r="K15" i="37"/>
  <c r="M15" i="37" s="1"/>
  <c r="K16" i="37"/>
  <c r="M16" i="37" s="1"/>
  <c r="K17" i="37"/>
  <c r="M17" i="37" s="1"/>
  <c r="K18" i="37"/>
  <c r="M18" i="37" s="1"/>
  <c r="K19" i="37"/>
  <c r="M19" i="37" s="1"/>
  <c r="K20" i="37"/>
  <c r="M20" i="37" s="1"/>
  <c r="K21" i="37"/>
  <c r="M21" i="37" s="1"/>
  <c r="K22" i="37"/>
  <c r="M22" i="37" s="1"/>
  <c r="K23" i="37"/>
  <c r="M23" i="37" s="1"/>
  <c r="L7" i="37"/>
  <c r="K7" i="37"/>
  <c r="M7" i="37" s="1"/>
  <c r="AI24" i="37"/>
  <c r="AJ14" i="46" s="1"/>
  <c r="AH24" i="37"/>
  <c r="AI14" i="46" s="1"/>
  <c r="AG24" i="37"/>
  <c r="AH14" i="46" s="1"/>
  <c r="AF24" i="37"/>
  <c r="AG14" i="46" s="1"/>
  <c r="AE24" i="37"/>
  <c r="AF14" i="46" s="1"/>
  <c r="AC24" i="37"/>
  <c r="AD14" i="46" s="1"/>
  <c r="AB24" i="37"/>
  <c r="AC14" i="46" s="1"/>
  <c r="AA24" i="37"/>
  <c r="AB14" i="46" s="1"/>
  <c r="Z24" i="37"/>
  <c r="AA14" i="46" s="1"/>
  <c r="Y24" i="37"/>
  <c r="Z14" i="46" s="1"/>
  <c r="W24" i="37"/>
  <c r="X14" i="46" s="1"/>
  <c r="V24" i="37"/>
  <c r="W14" i="46" s="1"/>
  <c r="U24" i="37"/>
  <c r="V14" i="46" s="1"/>
  <c r="S24" i="37"/>
  <c r="T14" i="46" s="1"/>
  <c r="R24" i="37"/>
  <c r="S14" i="46" s="1"/>
  <c r="O24" i="37"/>
  <c r="P14" i="46" s="1"/>
  <c r="N24" i="37"/>
  <c r="O14" i="46" s="1"/>
  <c r="J24" i="37"/>
  <c r="J14" i="46" s="1"/>
  <c r="I24" i="37"/>
  <c r="I14" i="46" s="1"/>
  <c r="H24" i="37"/>
  <c r="H14" i="46" s="1"/>
  <c r="G24" i="37"/>
  <c r="G14" i="46" s="1"/>
  <c r="F24" i="37"/>
  <c r="F14" i="46" s="1"/>
  <c r="E24" i="37"/>
  <c r="E14" i="46" s="1"/>
  <c r="C24" i="37"/>
  <c r="C14" i="46" s="1"/>
  <c r="B24" i="37"/>
  <c r="B14" i="46" s="1"/>
  <c r="AJ20" i="37"/>
  <c r="AJ24" i="37" s="1"/>
  <c r="AK14" i="46" s="1"/>
  <c r="AD20" i="37"/>
  <c r="AD24" i="37" s="1"/>
  <c r="AE14" i="46" s="1"/>
  <c r="X20" i="37"/>
  <c r="T20" i="37"/>
  <c r="D20" i="37"/>
  <c r="Q20" i="37" s="1"/>
  <c r="X10" i="37"/>
  <c r="P24" i="37"/>
  <c r="Q14" i="46" s="1"/>
  <c r="D10" i="37"/>
  <c r="AK10" i="37" s="1"/>
  <c r="AK10" i="41" l="1"/>
  <c r="AL12" i="46" s="1"/>
  <c r="X24" i="37"/>
  <c r="Y14" i="46" s="1"/>
  <c r="AK19" i="38"/>
  <c r="AK13" i="39"/>
  <c r="M16" i="39"/>
  <c r="M12" i="39"/>
  <c r="M8" i="39"/>
  <c r="AK22" i="38"/>
  <c r="K25" i="38"/>
  <c r="M7" i="38"/>
  <c r="O15" i="46"/>
  <c r="P18" i="39"/>
  <c r="Q15" i="46" s="1"/>
  <c r="AK11" i="38"/>
  <c r="L25" i="38"/>
  <c r="M13" i="46" s="1"/>
  <c r="L12" i="46"/>
  <c r="M10" i="41"/>
  <c r="N12" i="46" s="1"/>
  <c r="M11" i="46"/>
  <c r="N11" i="46"/>
  <c r="L24" i="37"/>
  <c r="M14" i="46" s="1"/>
  <c r="K18" i="39"/>
  <c r="M7" i="39"/>
  <c r="M15" i="39"/>
  <c r="M11" i="39"/>
  <c r="L18" i="39"/>
  <c r="M15" i="46" s="1"/>
  <c r="AK7" i="38"/>
  <c r="Q14" i="38"/>
  <c r="AK23" i="38"/>
  <c r="M8" i="38"/>
  <c r="D20" i="40"/>
  <c r="AK20" i="40" s="1"/>
  <c r="AL11" i="46" s="1"/>
  <c r="D13" i="40"/>
  <c r="O13" i="46"/>
  <c r="P25" i="38"/>
  <c r="AK13" i="46"/>
  <c r="D15" i="46"/>
  <c r="Q18" i="39"/>
  <c r="R15" i="46" s="1"/>
  <c r="Q21" i="38"/>
  <c r="Q9" i="38"/>
  <c r="AK11" i="46"/>
  <c r="AJ18" i="39"/>
  <c r="Q20" i="38"/>
  <c r="Q8" i="38"/>
  <c r="Q17" i="38"/>
  <c r="Q13" i="38"/>
  <c r="D24" i="37"/>
  <c r="AK24" i="37" s="1"/>
  <c r="AL14" i="46" s="1"/>
  <c r="Q10" i="37"/>
  <c r="AK20" i="37"/>
  <c r="Q13" i="39"/>
  <c r="D11" i="46"/>
  <c r="AK16" i="38"/>
  <c r="D25" i="38"/>
  <c r="D13" i="46" s="1"/>
  <c r="K24" i="37"/>
  <c r="T24" i="37"/>
  <c r="U14" i="46" s="1"/>
  <c r="Q13" i="40" l="1"/>
  <c r="AK13" i="40"/>
  <c r="L15" i="46"/>
  <c r="M18" i="39"/>
  <c r="N15" i="46" s="1"/>
  <c r="L14" i="46"/>
  <c r="N14" i="46"/>
  <c r="L13" i="46"/>
  <c r="M25" i="38"/>
  <c r="N13" i="46" s="1"/>
  <c r="Q20" i="40"/>
  <c r="R11" i="46" s="1"/>
  <c r="AK15" i="46"/>
  <c r="AK18" i="39"/>
  <c r="AL15" i="46" s="1"/>
  <c r="D14" i="46"/>
  <c r="Q24" i="37"/>
  <c r="R14" i="46" s="1"/>
  <c r="Q13" i="46"/>
  <c r="Q25" i="38"/>
  <c r="R13" i="46" s="1"/>
  <c r="AK25" i="38"/>
  <c r="AL13" i="46" s="1"/>
  <c r="AK8" i="36"/>
  <c r="AK9" i="36"/>
  <c r="AK10" i="36"/>
  <c r="AK11" i="36"/>
  <c r="AK12" i="36"/>
  <c r="AK13" i="36"/>
  <c r="AK14" i="36"/>
  <c r="AK15" i="36"/>
  <c r="AK16" i="36"/>
  <c r="AK17" i="36"/>
  <c r="AK18" i="36"/>
  <c r="AK19" i="36"/>
  <c r="AK20" i="36"/>
  <c r="AK21" i="36"/>
  <c r="AK22" i="36"/>
  <c r="AK23" i="36"/>
  <c r="AK24" i="36"/>
  <c r="AK7" i="36"/>
  <c r="Q8" i="36"/>
  <c r="Q9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K8" i="36"/>
  <c r="M8" i="36" s="1"/>
  <c r="K9" i="36"/>
  <c r="M9" i="36" s="1"/>
  <c r="K10" i="36"/>
  <c r="M10" i="36" s="1"/>
  <c r="K11" i="36"/>
  <c r="K12" i="36"/>
  <c r="M12" i="36" s="1"/>
  <c r="K13" i="36"/>
  <c r="M13" i="36" s="1"/>
  <c r="K14" i="36"/>
  <c r="M14" i="36" s="1"/>
  <c r="K15" i="36"/>
  <c r="K16" i="36"/>
  <c r="M16" i="36" s="1"/>
  <c r="K17" i="36"/>
  <c r="M17" i="36" s="1"/>
  <c r="K18" i="36"/>
  <c r="M18" i="36" s="1"/>
  <c r="K19" i="36"/>
  <c r="K20" i="36"/>
  <c r="M20" i="36" s="1"/>
  <c r="K21" i="36"/>
  <c r="M21" i="36" s="1"/>
  <c r="K22" i="36"/>
  <c r="M22" i="36" s="1"/>
  <c r="K23" i="36"/>
  <c r="K24" i="36"/>
  <c r="M24" i="36" s="1"/>
  <c r="L7" i="36"/>
  <c r="K7" i="36"/>
  <c r="M7" i="36" s="1"/>
  <c r="AJ25" i="36"/>
  <c r="AK16" i="46" s="1"/>
  <c r="AI25" i="36"/>
  <c r="AJ16" i="46" s="1"/>
  <c r="AH25" i="36"/>
  <c r="AI16" i="46" s="1"/>
  <c r="AG25" i="36"/>
  <c r="AH16" i="46" s="1"/>
  <c r="AF25" i="36"/>
  <c r="AG16" i="46" s="1"/>
  <c r="AE25" i="36"/>
  <c r="AF16" i="46" s="1"/>
  <c r="AD25" i="36"/>
  <c r="AE16" i="46" s="1"/>
  <c r="AC25" i="36"/>
  <c r="AD16" i="46" s="1"/>
  <c r="AB25" i="36"/>
  <c r="AC16" i="46" s="1"/>
  <c r="AA25" i="36"/>
  <c r="AB16" i="46" s="1"/>
  <c r="Z25" i="36"/>
  <c r="AA16" i="46" s="1"/>
  <c r="Y25" i="36"/>
  <c r="Z16" i="46" s="1"/>
  <c r="X25" i="36"/>
  <c r="Y16" i="46" s="1"/>
  <c r="W25" i="36"/>
  <c r="X16" i="46" s="1"/>
  <c r="V25" i="36"/>
  <c r="W16" i="46" s="1"/>
  <c r="U25" i="36"/>
  <c r="V16" i="46" s="1"/>
  <c r="T25" i="36"/>
  <c r="U16" i="46" s="1"/>
  <c r="S25" i="36"/>
  <c r="T16" i="46" s="1"/>
  <c r="R25" i="36"/>
  <c r="S16" i="46" s="1"/>
  <c r="P25" i="36"/>
  <c r="Q16" i="46" s="1"/>
  <c r="O25" i="36"/>
  <c r="P16" i="46" s="1"/>
  <c r="N25" i="36"/>
  <c r="O16" i="46" s="1"/>
  <c r="J25" i="36"/>
  <c r="J16" i="46" s="1"/>
  <c r="I25" i="36"/>
  <c r="I16" i="46" s="1"/>
  <c r="H25" i="36"/>
  <c r="H16" i="46" s="1"/>
  <c r="G16" i="46"/>
  <c r="F25" i="36"/>
  <c r="F16" i="46" s="1"/>
  <c r="E25" i="36"/>
  <c r="E16" i="46" s="1"/>
  <c r="D25" i="36"/>
  <c r="D16" i="46" s="1"/>
  <c r="C25" i="36"/>
  <c r="C16" i="46" s="1"/>
  <c r="B25" i="36"/>
  <c r="B16" i="46" s="1"/>
  <c r="AJ17" i="46"/>
  <c r="AI17" i="46"/>
  <c r="AH17" i="46"/>
  <c r="AG17" i="46"/>
  <c r="AF17" i="46"/>
  <c r="AE17" i="46"/>
  <c r="AD17" i="46"/>
  <c r="AC17" i="46"/>
  <c r="AB17" i="46"/>
  <c r="AA17" i="46"/>
  <c r="Z17" i="46"/>
  <c r="Y17" i="46"/>
  <c r="X17" i="46"/>
  <c r="W17" i="46"/>
  <c r="V17" i="46"/>
  <c r="U17" i="46"/>
  <c r="T17" i="46"/>
  <c r="S17" i="46"/>
  <c r="Q17" i="46"/>
  <c r="P17" i="46"/>
  <c r="O17" i="46"/>
  <c r="M17" i="46"/>
  <c r="L17" i="46"/>
  <c r="J17" i="46"/>
  <c r="I17" i="46"/>
  <c r="H17" i="46"/>
  <c r="G17" i="46"/>
  <c r="F17" i="46"/>
  <c r="E17" i="46"/>
  <c r="D17" i="46"/>
  <c r="C17" i="46"/>
  <c r="B17" i="46"/>
  <c r="AK14" i="34"/>
  <c r="AK22" i="34"/>
  <c r="S23" i="34"/>
  <c r="T18" i="46" s="1"/>
  <c r="T23" i="34"/>
  <c r="U18" i="46" s="1"/>
  <c r="U23" i="34"/>
  <c r="V23" i="34"/>
  <c r="W18" i="46" s="1"/>
  <c r="W23" i="34"/>
  <c r="X18" i="46" s="1"/>
  <c r="Y23" i="34"/>
  <c r="Z23" i="34"/>
  <c r="AA18" i="46" s="1"/>
  <c r="AA23" i="34"/>
  <c r="AB18" i="46" s="1"/>
  <c r="AB23" i="34"/>
  <c r="AC18" i="46" s="1"/>
  <c r="AC23" i="34"/>
  <c r="AD18" i="46" s="1"/>
  <c r="AE23" i="34"/>
  <c r="AF18" i="46" s="1"/>
  <c r="AF23" i="34"/>
  <c r="AG18" i="46" s="1"/>
  <c r="AG23" i="34"/>
  <c r="AH18" i="46" s="1"/>
  <c r="AH23" i="34"/>
  <c r="AI18" i="46" s="1"/>
  <c r="AI23" i="34"/>
  <c r="AJ18" i="46" s="1"/>
  <c r="AJ23" i="34"/>
  <c r="AK18" i="46" s="1"/>
  <c r="R23" i="34"/>
  <c r="S18" i="46" s="1"/>
  <c r="C23" i="34"/>
  <c r="C18" i="46" s="1"/>
  <c r="E23" i="34"/>
  <c r="E18" i="46" s="1"/>
  <c r="F23" i="34"/>
  <c r="F18" i="46" s="1"/>
  <c r="G23" i="34"/>
  <c r="G18" i="46" s="1"/>
  <c r="H23" i="34"/>
  <c r="H18" i="46" s="1"/>
  <c r="I23" i="34"/>
  <c r="I18" i="46" s="1"/>
  <c r="J23" i="34"/>
  <c r="J18" i="46" s="1"/>
  <c r="N23" i="34"/>
  <c r="O23" i="34"/>
  <c r="P18" i="46" s="1"/>
  <c r="B23" i="34"/>
  <c r="B18" i="46" s="1"/>
  <c r="D8" i="34"/>
  <c r="AK8" i="34" s="1"/>
  <c r="D9" i="34"/>
  <c r="AK9" i="34" s="1"/>
  <c r="D10" i="34"/>
  <c r="Q10" i="34" s="1"/>
  <c r="D11" i="34"/>
  <c r="Q11" i="34" s="1"/>
  <c r="D12" i="34"/>
  <c r="AK12" i="34" s="1"/>
  <c r="D13" i="34"/>
  <c r="Q13" i="34" s="1"/>
  <c r="D14" i="34"/>
  <c r="Q14" i="34" s="1"/>
  <c r="D15" i="34"/>
  <c r="Q15" i="34" s="1"/>
  <c r="D16" i="34"/>
  <c r="AK16" i="34" s="1"/>
  <c r="D17" i="34"/>
  <c r="AK17" i="34" s="1"/>
  <c r="D18" i="34"/>
  <c r="Q18" i="34" s="1"/>
  <c r="D19" i="34"/>
  <c r="Q19" i="34" s="1"/>
  <c r="D20" i="34"/>
  <c r="AK20" i="34" s="1"/>
  <c r="D21" i="34"/>
  <c r="AK21" i="34" s="1"/>
  <c r="D22" i="34"/>
  <c r="Q22" i="34" s="1"/>
  <c r="D7" i="34"/>
  <c r="AK7" i="34" s="1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K8" i="34"/>
  <c r="M8" i="34" s="1"/>
  <c r="K9" i="34"/>
  <c r="K10" i="34"/>
  <c r="K11" i="34"/>
  <c r="K12" i="34"/>
  <c r="M12" i="34" s="1"/>
  <c r="K13" i="34"/>
  <c r="M13" i="34" s="1"/>
  <c r="K14" i="34"/>
  <c r="K15" i="34"/>
  <c r="K16" i="34"/>
  <c r="M16" i="34" s="1"/>
  <c r="K17" i="34"/>
  <c r="M17" i="34" s="1"/>
  <c r="K18" i="34"/>
  <c r="K19" i="34"/>
  <c r="K20" i="34"/>
  <c r="M20" i="34" s="1"/>
  <c r="K21" i="34"/>
  <c r="M21" i="34" s="1"/>
  <c r="K22" i="34"/>
  <c r="L7" i="34"/>
  <c r="K7" i="34"/>
  <c r="M7" i="34" s="1"/>
  <c r="S12" i="33"/>
  <c r="T27" i="46" s="1"/>
  <c r="U12" i="33"/>
  <c r="V27" i="46" s="1"/>
  <c r="V12" i="33"/>
  <c r="W27" i="46" s="1"/>
  <c r="W12" i="33"/>
  <c r="X27" i="46" s="1"/>
  <c r="Y12" i="33"/>
  <c r="Z27" i="46" s="1"/>
  <c r="Z12" i="33"/>
  <c r="AA27" i="46" s="1"/>
  <c r="AA12" i="33"/>
  <c r="AB27" i="46" s="1"/>
  <c r="AB12" i="33"/>
  <c r="AC27" i="46" s="1"/>
  <c r="AC12" i="33"/>
  <c r="AD27" i="46" s="1"/>
  <c r="AE12" i="33"/>
  <c r="AF27" i="46" s="1"/>
  <c r="AF12" i="33"/>
  <c r="AG27" i="46" s="1"/>
  <c r="AG12" i="33"/>
  <c r="AH27" i="46" s="1"/>
  <c r="AH12" i="33"/>
  <c r="AI27" i="46" s="1"/>
  <c r="AI12" i="33"/>
  <c r="AJ27" i="46" s="1"/>
  <c r="R12" i="33"/>
  <c r="S27" i="46" s="1"/>
  <c r="AJ8" i="33"/>
  <c r="AJ9" i="33"/>
  <c r="AJ10" i="33"/>
  <c r="AJ11" i="33"/>
  <c r="AJ7" i="33"/>
  <c r="AJ12" i="33" s="1"/>
  <c r="AK27" i="46" s="1"/>
  <c r="AD8" i="33"/>
  <c r="AD9" i="33"/>
  <c r="AD10" i="33"/>
  <c r="AD11" i="33"/>
  <c r="AD7" i="33"/>
  <c r="X8" i="33"/>
  <c r="X9" i="33"/>
  <c r="X10" i="33"/>
  <c r="X11" i="33"/>
  <c r="X7" i="33"/>
  <c r="T8" i="33"/>
  <c r="AK8" i="33" s="1"/>
  <c r="T9" i="33"/>
  <c r="AK9" i="33" s="1"/>
  <c r="T10" i="33"/>
  <c r="AK10" i="33" s="1"/>
  <c r="T11" i="33"/>
  <c r="AK11" i="33" s="1"/>
  <c r="T7" i="33"/>
  <c r="C12" i="33"/>
  <c r="C27" i="46" s="1"/>
  <c r="E12" i="33"/>
  <c r="E27" i="46" s="1"/>
  <c r="F12" i="33"/>
  <c r="F27" i="46" s="1"/>
  <c r="G12" i="33"/>
  <c r="G27" i="46" s="1"/>
  <c r="H12" i="33"/>
  <c r="H27" i="46" s="1"/>
  <c r="I12" i="33"/>
  <c r="I27" i="46" s="1"/>
  <c r="J12" i="33"/>
  <c r="J27" i="46" s="1"/>
  <c r="N12" i="33"/>
  <c r="O12" i="33"/>
  <c r="P27" i="46" s="1"/>
  <c r="B12" i="33"/>
  <c r="B27" i="46" s="1"/>
  <c r="L8" i="33"/>
  <c r="L9" i="33"/>
  <c r="L10" i="33"/>
  <c r="L11" i="33"/>
  <c r="K8" i="33"/>
  <c r="M8" i="33" s="1"/>
  <c r="K9" i="33"/>
  <c r="M9" i="33" s="1"/>
  <c r="K10" i="33"/>
  <c r="M10" i="33" s="1"/>
  <c r="K11" i="33"/>
  <c r="M11" i="33" s="1"/>
  <c r="L7" i="33"/>
  <c r="K7" i="33"/>
  <c r="M7" i="33" s="1"/>
  <c r="D7" i="33"/>
  <c r="Q7" i="33" s="1"/>
  <c r="AK16" i="32"/>
  <c r="AK24" i="32"/>
  <c r="AK34" i="32"/>
  <c r="AK7" i="32"/>
  <c r="S44" i="32"/>
  <c r="T20" i="46" s="1"/>
  <c r="T44" i="32"/>
  <c r="U20" i="46" s="1"/>
  <c r="U44" i="32"/>
  <c r="V20" i="46" s="1"/>
  <c r="V44" i="32"/>
  <c r="W20" i="46" s="1"/>
  <c r="W44" i="32"/>
  <c r="X20" i="46" s="1"/>
  <c r="X44" i="32"/>
  <c r="Y20" i="46" s="1"/>
  <c r="Y44" i="32"/>
  <c r="Z20" i="46" s="1"/>
  <c r="Z44" i="32"/>
  <c r="AA20" i="46" s="1"/>
  <c r="AA44" i="32"/>
  <c r="AB20" i="46" s="1"/>
  <c r="AB44" i="32"/>
  <c r="AC20" i="46" s="1"/>
  <c r="AC44" i="32"/>
  <c r="AD20" i="46" s="1"/>
  <c r="AD44" i="32"/>
  <c r="AE20" i="46" s="1"/>
  <c r="AE44" i="32"/>
  <c r="AF20" i="46" s="1"/>
  <c r="AF44" i="32"/>
  <c r="AG20" i="46" s="1"/>
  <c r="AG44" i="32"/>
  <c r="AH20" i="46" s="1"/>
  <c r="AH44" i="32"/>
  <c r="AI20" i="46" s="1"/>
  <c r="AI44" i="32"/>
  <c r="AJ20" i="46" s="1"/>
  <c r="AJ44" i="32"/>
  <c r="AK20" i="46" s="1"/>
  <c r="R44" i="32"/>
  <c r="S20" i="46" s="1"/>
  <c r="Q16" i="32"/>
  <c r="Q34" i="32"/>
  <c r="Q35" i="32"/>
  <c r="Q7" i="32"/>
  <c r="C44" i="32"/>
  <c r="C20" i="46" s="1"/>
  <c r="D32" i="32"/>
  <c r="Q32" i="32" s="1"/>
  <c r="E44" i="32"/>
  <c r="E20" i="46" s="1"/>
  <c r="F44" i="32"/>
  <c r="F20" i="46" s="1"/>
  <c r="G44" i="32"/>
  <c r="G20" i="46" s="1"/>
  <c r="H44" i="32"/>
  <c r="H20" i="46" s="1"/>
  <c r="I44" i="32"/>
  <c r="I20" i="46" s="1"/>
  <c r="J44" i="32"/>
  <c r="J20" i="46" s="1"/>
  <c r="N44" i="32"/>
  <c r="O44" i="32"/>
  <c r="P20" i="46" s="1"/>
  <c r="B44" i="32"/>
  <c r="B20" i="46" s="1"/>
  <c r="L43" i="32"/>
  <c r="K43" i="32"/>
  <c r="M43" i="32" s="1"/>
  <c r="D43" i="32"/>
  <c r="Q43" i="32" s="1"/>
  <c r="L42" i="32"/>
  <c r="K42" i="32"/>
  <c r="D42" i="32"/>
  <c r="Q42" i="32" s="1"/>
  <c r="D41" i="32"/>
  <c r="AK41" i="32" s="1"/>
  <c r="L41" i="32"/>
  <c r="K41" i="32"/>
  <c r="L40" i="32"/>
  <c r="K40" i="32"/>
  <c r="M40" i="32" s="1"/>
  <c r="D40" i="32"/>
  <c r="Q40" i="32" s="1"/>
  <c r="L39" i="32"/>
  <c r="K39" i="32"/>
  <c r="M39" i="32" s="1"/>
  <c r="D39" i="32"/>
  <c r="AK39" i="32" s="1"/>
  <c r="L38" i="32"/>
  <c r="K38" i="32"/>
  <c r="D38" i="32"/>
  <c r="AK38" i="32" s="1"/>
  <c r="K37" i="32"/>
  <c r="M37" i="32" s="1"/>
  <c r="D37" i="32"/>
  <c r="AK37" i="32" s="1"/>
  <c r="L36" i="32"/>
  <c r="K36" i="32"/>
  <c r="M36" i="32" s="1"/>
  <c r="D36" i="32"/>
  <c r="Q36" i="32" s="1"/>
  <c r="L35" i="32"/>
  <c r="K35" i="32"/>
  <c r="D35" i="32"/>
  <c r="AK35" i="32" s="1"/>
  <c r="L34" i="32"/>
  <c r="K34" i="32"/>
  <c r="M34" i="32" s="1"/>
  <c r="L33" i="32"/>
  <c r="K33" i="32"/>
  <c r="M33" i="32" s="1"/>
  <c r="D33" i="32"/>
  <c r="AK33" i="32" s="1"/>
  <c r="L32" i="32"/>
  <c r="K32" i="32"/>
  <c r="L31" i="32"/>
  <c r="K31" i="32"/>
  <c r="M31" i="32" s="1"/>
  <c r="D31" i="32"/>
  <c r="Q31" i="32" s="1"/>
  <c r="L30" i="32"/>
  <c r="K30" i="32"/>
  <c r="M30" i="32" s="1"/>
  <c r="D30" i="32"/>
  <c r="AK30" i="32" s="1"/>
  <c r="L29" i="32"/>
  <c r="K29" i="32"/>
  <c r="D29" i="32"/>
  <c r="AK29" i="32" s="1"/>
  <c r="L28" i="32"/>
  <c r="K28" i="32"/>
  <c r="M28" i="32" s="1"/>
  <c r="D28" i="32"/>
  <c r="Q28" i="32" s="1"/>
  <c r="L27" i="32"/>
  <c r="K27" i="32"/>
  <c r="M27" i="32" s="1"/>
  <c r="D27" i="32"/>
  <c r="Q27" i="32" s="1"/>
  <c r="L26" i="32"/>
  <c r="K26" i="32"/>
  <c r="M26" i="32" s="1"/>
  <c r="D26" i="32"/>
  <c r="Q26" i="32" s="1"/>
  <c r="L25" i="32"/>
  <c r="K25" i="32"/>
  <c r="D25" i="32"/>
  <c r="AK25" i="32" s="1"/>
  <c r="L24" i="32"/>
  <c r="K24" i="32"/>
  <c r="M24" i="32" s="1"/>
  <c r="D24" i="32"/>
  <c r="Q24" i="32" s="1"/>
  <c r="L23" i="32"/>
  <c r="K23" i="32"/>
  <c r="M23" i="32" s="1"/>
  <c r="D23" i="32"/>
  <c r="AK23" i="32" s="1"/>
  <c r="L22" i="32"/>
  <c r="K22" i="32"/>
  <c r="M22" i="32" s="1"/>
  <c r="D22" i="32"/>
  <c r="AK22" i="32" s="1"/>
  <c r="L21" i="32"/>
  <c r="K21" i="32"/>
  <c r="D21" i="32"/>
  <c r="AK21" i="32" s="1"/>
  <c r="L20" i="32"/>
  <c r="K20" i="32"/>
  <c r="M20" i="32" s="1"/>
  <c r="D20" i="32"/>
  <c r="Q20" i="32" s="1"/>
  <c r="L19" i="32"/>
  <c r="K19" i="32"/>
  <c r="M19" i="32" s="1"/>
  <c r="D19" i="32"/>
  <c r="AK19" i="32" s="1"/>
  <c r="L18" i="32"/>
  <c r="K18" i="32"/>
  <c r="M18" i="32" s="1"/>
  <c r="D18" i="32"/>
  <c r="AK18" i="32" s="1"/>
  <c r="L17" i="32"/>
  <c r="K17" i="32"/>
  <c r="D17" i="32"/>
  <c r="AK17" i="32" s="1"/>
  <c r="L16" i="32"/>
  <c r="K16" i="32"/>
  <c r="M16" i="32" s="1"/>
  <c r="L15" i="32"/>
  <c r="K15" i="32"/>
  <c r="M15" i="32" s="1"/>
  <c r="D15" i="32"/>
  <c r="AK15" i="32" s="1"/>
  <c r="L14" i="32"/>
  <c r="K14" i="32"/>
  <c r="D14" i="32"/>
  <c r="AK14" i="32" s="1"/>
  <c r="D13" i="32"/>
  <c r="AK13" i="32" s="1"/>
  <c r="L13" i="32"/>
  <c r="K13" i="32"/>
  <c r="L12" i="32"/>
  <c r="K12" i="32"/>
  <c r="M12" i="32" s="1"/>
  <c r="D12" i="32"/>
  <c r="Q12" i="32" s="1"/>
  <c r="L11" i="32"/>
  <c r="K11" i="32"/>
  <c r="M11" i="32" s="1"/>
  <c r="D11" i="32"/>
  <c r="AK11" i="32" s="1"/>
  <c r="L10" i="32"/>
  <c r="K10" i="32"/>
  <c r="D10" i="32"/>
  <c r="AK10" i="32" s="1"/>
  <c r="L9" i="32"/>
  <c r="K9" i="32"/>
  <c r="M9" i="32" s="1"/>
  <c r="D9" i="32"/>
  <c r="AK9" i="32" s="1"/>
  <c r="L8" i="32"/>
  <c r="K8" i="32"/>
  <c r="M8" i="32" s="1"/>
  <c r="D8" i="32"/>
  <c r="Q8" i="32" s="1"/>
  <c r="L7" i="32"/>
  <c r="K7" i="32"/>
  <c r="M7" i="32" s="1"/>
  <c r="AK40" i="32" l="1"/>
  <c r="AK27" i="32"/>
  <c r="Q23" i="32"/>
  <c r="M12" i="33"/>
  <c r="N27" i="46" s="1"/>
  <c r="O27" i="46"/>
  <c r="P12" i="33"/>
  <c r="T12" i="33"/>
  <c r="X12" i="33"/>
  <c r="Y27" i="46" s="1"/>
  <c r="AD12" i="33"/>
  <c r="AE27" i="46" s="1"/>
  <c r="L23" i="34"/>
  <c r="M18" i="46" s="1"/>
  <c r="M19" i="34"/>
  <c r="M15" i="34"/>
  <c r="M11" i="34"/>
  <c r="AK19" i="34"/>
  <c r="Q19" i="32"/>
  <c r="AK31" i="32"/>
  <c r="AK12" i="32"/>
  <c r="M22" i="34"/>
  <c r="M18" i="34"/>
  <c r="M14" i="34"/>
  <c r="M10" i="34"/>
  <c r="O18" i="46"/>
  <c r="P23" i="34"/>
  <c r="Z18" i="46"/>
  <c r="AD23" i="34"/>
  <c r="AE18" i="46" s="1"/>
  <c r="AK18" i="34"/>
  <c r="AK10" i="34"/>
  <c r="AK11" i="34"/>
  <c r="M10" i="32"/>
  <c r="M44" i="32" s="1"/>
  <c r="N20" i="46" s="1"/>
  <c r="M13" i="32"/>
  <c r="M14" i="32"/>
  <c r="M17" i="32"/>
  <c r="M21" i="32"/>
  <c r="M25" i="32"/>
  <c r="M29" i="32"/>
  <c r="M32" i="32"/>
  <c r="M35" i="32"/>
  <c r="M38" i="32"/>
  <c r="M41" i="32"/>
  <c r="M42" i="32"/>
  <c r="O20" i="46"/>
  <c r="P44" i="32"/>
  <c r="Q20" i="46" s="1"/>
  <c r="AK28" i="32"/>
  <c r="AK20" i="32"/>
  <c r="AK8" i="32"/>
  <c r="K23" i="34"/>
  <c r="M9" i="34"/>
  <c r="AK15" i="34"/>
  <c r="M23" i="36"/>
  <c r="M19" i="36"/>
  <c r="M15" i="36"/>
  <c r="M11" i="36"/>
  <c r="Q27" i="46"/>
  <c r="V18" i="46"/>
  <c r="X23" i="34"/>
  <c r="Y18" i="46" s="1"/>
  <c r="K44" i="32"/>
  <c r="L20" i="46" s="1"/>
  <c r="L44" i="32"/>
  <c r="M20" i="46" s="1"/>
  <c r="U27" i="46"/>
  <c r="Q39" i="32"/>
  <c r="Q11" i="32"/>
  <c r="AK36" i="32"/>
  <c r="Q21" i="34"/>
  <c r="Q17" i="34"/>
  <c r="Q9" i="34"/>
  <c r="Q38" i="32"/>
  <c r="Q30" i="32"/>
  <c r="Q22" i="32"/>
  <c r="Q18" i="32"/>
  <c r="Q14" i="32"/>
  <c r="Q10" i="32"/>
  <c r="AK43" i="32"/>
  <c r="K12" i="33"/>
  <c r="L27" i="46" s="1"/>
  <c r="AK7" i="33"/>
  <c r="Q20" i="34"/>
  <c r="Q12" i="34"/>
  <c r="Q8" i="34"/>
  <c r="AK21" i="35"/>
  <c r="AL17" i="46" s="1"/>
  <c r="AK17" i="46"/>
  <c r="AK25" i="36"/>
  <c r="AL16" i="46" s="1"/>
  <c r="Q41" i="32"/>
  <c r="Q37" i="32"/>
  <c r="Q33" i="32"/>
  <c r="Q29" i="32"/>
  <c r="Q25" i="32"/>
  <c r="Q21" i="32"/>
  <c r="Q17" i="32"/>
  <c r="Q13" i="32"/>
  <c r="Q9" i="32"/>
  <c r="AK42" i="32"/>
  <c r="AK26" i="32"/>
  <c r="Q7" i="34"/>
  <c r="D23" i="34"/>
  <c r="Q23" i="34" s="1"/>
  <c r="R18" i="46" s="1"/>
  <c r="AK13" i="34"/>
  <c r="Q25" i="36"/>
  <c r="R16" i="46" s="1"/>
  <c r="Q15" i="32"/>
  <c r="AK32" i="32"/>
  <c r="Q16" i="34"/>
  <c r="D44" i="32"/>
  <c r="Q44" i="32" s="1"/>
  <c r="R20" i="46" s="1"/>
  <c r="L12" i="33"/>
  <c r="M27" i="46" s="1"/>
  <c r="Q18" i="46"/>
  <c r="L25" i="36"/>
  <c r="M16" i="46" s="1"/>
  <c r="K25" i="36"/>
  <c r="R17" i="46"/>
  <c r="D12" i="33"/>
  <c r="D27" i="46" s="1"/>
  <c r="S41" i="31"/>
  <c r="T21" i="46" s="1"/>
  <c r="U41" i="31"/>
  <c r="V21" i="46" s="1"/>
  <c r="V41" i="31"/>
  <c r="W21" i="46" s="1"/>
  <c r="W41" i="31"/>
  <c r="X21" i="46" s="1"/>
  <c r="Y41" i="31"/>
  <c r="Z21" i="46" s="1"/>
  <c r="Z41" i="31"/>
  <c r="AA21" i="46" s="1"/>
  <c r="AA41" i="31"/>
  <c r="AB21" i="46" s="1"/>
  <c r="AB41" i="31"/>
  <c r="AC21" i="46" s="1"/>
  <c r="AC41" i="31"/>
  <c r="AD21" i="46" s="1"/>
  <c r="AE41" i="31"/>
  <c r="AF21" i="46" s="1"/>
  <c r="AF41" i="31"/>
  <c r="AG21" i="46" s="1"/>
  <c r="AG41" i="31"/>
  <c r="AH21" i="46" s="1"/>
  <c r="AH41" i="31"/>
  <c r="AI21" i="46" s="1"/>
  <c r="AI41" i="31"/>
  <c r="AJ21" i="46" s="1"/>
  <c r="R41" i="31"/>
  <c r="S21" i="46" s="1"/>
  <c r="C41" i="31"/>
  <c r="C21" i="46" s="1"/>
  <c r="D41" i="31"/>
  <c r="D21" i="46" s="1"/>
  <c r="E41" i="31"/>
  <c r="E21" i="46" s="1"/>
  <c r="F41" i="31"/>
  <c r="F21" i="46" s="1"/>
  <c r="G41" i="31"/>
  <c r="G21" i="46" s="1"/>
  <c r="H41" i="31"/>
  <c r="H21" i="46" s="1"/>
  <c r="I41" i="31"/>
  <c r="I21" i="46" s="1"/>
  <c r="J41" i="31"/>
  <c r="J21" i="46" s="1"/>
  <c r="N41" i="31"/>
  <c r="O41" i="31"/>
  <c r="P21" i="46" s="1"/>
  <c r="B41" i="31"/>
  <c r="B21" i="46" s="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K8" i="31"/>
  <c r="K9" i="31"/>
  <c r="M9" i="31" s="1"/>
  <c r="K10" i="31"/>
  <c r="K11" i="31"/>
  <c r="M11" i="31" s="1"/>
  <c r="K12" i="31"/>
  <c r="K13" i="31"/>
  <c r="M13" i="31" s="1"/>
  <c r="K14" i="31"/>
  <c r="K15" i="31"/>
  <c r="M15" i="31" s="1"/>
  <c r="K16" i="31"/>
  <c r="K17" i="31"/>
  <c r="M17" i="31" s="1"/>
  <c r="K18" i="31"/>
  <c r="K19" i="31"/>
  <c r="M19" i="31" s="1"/>
  <c r="K20" i="31"/>
  <c r="K21" i="31"/>
  <c r="M21" i="31" s="1"/>
  <c r="K22" i="31"/>
  <c r="K23" i="31"/>
  <c r="M23" i="31" s="1"/>
  <c r="K24" i="31"/>
  <c r="K25" i="31"/>
  <c r="M25" i="31" s="1"/>
  <c r="K26" i="31"/>
  <c r="K27" i="31"/>
  <c r="M27" i="31" s="1"/>
  <c r="K28" i="31"/>
  <c r="K29" i="31"/>
  <c r="M29" i="31" s="1"/>
  <c r="K30" i="31"/>
  <c r="K31" i="31"/>
  <c r="M31" i="31" s="1"/>
  <c r="K32" i="31"/>
  <c r="K33" i="31"/>
  <c r="M33" i="31" s="1"/>
  <c r="K34" i="31"/>
  <c r="K35" i="31"/>
  <c r="M35" i="31" s="1"/>
  <c r="K36" i="31"/>
  <c r="K37" i="31"/>
  <c r="M37" i="31" s="1"/>
  <c r="K38" i="31"/>
  <c r="K39" i="31"/>
  <c r="M39" i="31" s="1"/>
  <c r="K40" i="31"/>
  <c r="L7" i="31"/>
  <c r="K7" i="31"/>
  <c r="AK40" i="31"/>
  <c r="Q40" i="31"/>
  <c r="AK39" i="31"/>
  <c r="Q39" i="31"/>
  <c r="AK38" i="31"/>
  <c r="Q38" i="31"/>
  <c r="AK37" i="31"/>
  <c r="Q37" i="31"/>
  <c r="AK36" i="31"/>
  <c r="Q36" i="31"/>
  <c r="AK35" i="31"/>
  <c r="Q35" i="31"/>
  <c r="AK34" i="31"/>
  <c r="Q34" i="31"/>
  <c r="AK33" i="31"/>
  <c r="Q33" i="31"/>
  <c r="AK32" i="31"/>
  <c r="Q32" i="31"/>
  <c r="AK31" i="31"/>
  <c r="Q31" i="31"/>
  <c r="AK29" i="31"/>
  <c r="Q29" i="31"/>
  <c r="AK28" i="31"/>
  <c r="Q28" i="31"/>
  <c r="AK27" i="31"/>
  <c r="Q27" i="31"/>
  <c r="AK26" i="31"/>
  <c r="Q26" i="31"/>
  <c r="AJ25" i="31"/>
  <c r="AK25" i="31" s="1"/>
  <c r="D25" i="31"/>
  <c r="AD25" i="31"/>
  <c r="AD41" i="31" s="1"/>
  <c r="AE21" i="46" s="1"/>
  <c r="X25" i="31"/>
  <c r="X41" i="31" s="1"/>
  <c r="Y21" i="46" s="1"/>
  <c r="T25" i="31"/>
  <c r="T41" i="31" s="1"/>
  <c r="U21" i="46" s="1"/>
  <c r="Q25" i="31"/>
  <c r="AK24" i="31"/>
  <c r="Q24" i="31"/>
  <c r="AK23" i="31"/>
  <c r="Q23" i="31"/>
  <c r="AK22" i="31"/>
  <c r="Q22" i="31"/>
  <c r="AK21" i="31"/>
  <c r="Q21" i="31"/>
  <c r="AK20" i="31"/>
  <c r="Q20" i="31"/>
  <c r="AK19" i="31"/>
  <c r="Q19" i="31"/>
  <c r="AK18" i="31"/>
  <c r="Q18" i="31"/>
  <c r="AK17" i="31"/>
  <c r="Q17" i="31"/>
  <c r="AK16" i="31"/>
  <c r="Q16" i="31"/>
  <c r="AK15" i="31"/>
  <c r="Q15" i="31"/>
  <c r="AK14" i="31"/>
  <c r="Q14" i="31"/>
  <c r="AK13" i="31"/>
  <c r="Q13" i="31"/>
  <c r="AK12" i="31"/>
  <c r="Q12" i="31"/>
  <c r="AK11" i="31"/>
  <c r="Q11" i="31"/>
  <c r="AK10" i="31"/>
  <c r="Q10" i="31"/>
  <c r="AK9" i="31"/>
  <c r="Q9" i="31"/>
  <c r="AK8" i="31"/>
  <c r="Q8" i="31"/>
  <c r="AK7" i="31"/>
  <c r="Q7" i="31"/>
  <c r="L41" i="31" l="1"/>
  <c r="M21" i="46" s="1"/>
  <c r="K41" i="31"/>
  <c r="M7" i="31"/>
  <c r="M38" i="31"/>
  <c r="M34" i="31"/>
  <c r="M30" i="31"/>
  <c r="M26" i="31"/>
  <c r="M22" i="31"/>
  <c r="M18" i="31"/>
  <c r="M14" i="31"/>
  <c r="M10" i="31"/>
  <c r="L18" i="46"/>
  <c r="M23" i="34"/>
  <c r="N18" i="46" s="1"/>
  <c r="L16" i="46"/>
  <c r="M25" i="36"/>
  <c r="N16" i="46" s="1"/>
  <c r="Q12" i="33"/>
  <c r="R27" i="46" s="1"/>
  <c r="M40" i="31"/>
  <c r="M36" i="31"/>
  <c r="M32" i="31"/>
  <c r="M28" i="31"/>
  <c r="M24" i="31"/>
  <c r="M20" i="31"/>
  <c r="M16" i="31"/>
  <c r="M12" i="31"/>
  <c r="M8" i="31"/>
  <c r="O21" i="46"/>
  <c r="P41" i="31"/>
  <c r="Q21" i="46"/>
  <c r="Q41" i="31"/>
  <c r="R21" i="46" s="1"/>
  <c r="AJ41" i="31"/>
  <c r="D20" i="46"/>
  <c r="AK44" i="32"/>
  <c r="AL20" i="46" s="1"/>
  <c r="D18" i="46"/>
  <c r="AK23" i="34"/>
  <c r="AL18" i="46" s="1"/>
  <c r="AK12" i="33"/>
  <c r="AL27" i="46" s="1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L7" i="30"/>
  <c r="L35" i="30" s="1"/>
  <c r="M22" i="46" s="1"/>
  <c r="K7" i="30"/>
  <c r="D8" i="30"/>
  <c r="Q8" i="30" s="1"/>
  <c r="D9" i="30"/>
  <c r="Q9" i="30" s="1"/>
  <c r="D10" i="30"/>
  <c r="Q10" i="30" s="1"/>
  <c r="D11" i="30"/>
  <c r="Q11" i="30" s="1"/>
  <c r="D12" i="30"/>
  <c r="Q12" i="30" s="1"/>
  <c r="D13" i="30"/>
  <c r="Q13" i="30" s="1"/>
  <c r="D14" i="30"/>
  <c r="Q14" i="30" s="1"/>
  <c r="D15" i="30"/>
  <c r="Q15" i="30" s="1"/>
  <c r="D16" i="30"/>
  <c r="Q16" i="30" s="1"/>
  <c r="D17" i="30"/>
  <c r="Q17" i="30" s="1"/>
  <c r="D18" i="30"/>
  <c r="Q18" i="30" s="1"/>
  <c r="D19" i="30"/>
  <c r="Q19" i="30" s="1"/>
  <c r="D20" i="30"/>
  <c r="Q20" i="30" s="1"/>
  <c r="D21" i="30"/>
  <c r="Q21" i="30" s="1"/>
  <c r="D22" i="30"/>
  <c r="Q22" i="30" s="1"/>
  <c r="D23" i="30"/>
  <c r="Q23" i="30" s="1"/>
  <c r="D24" i="30"/>
  <c r="Q24" i="30" s="1"/>
  <c r="D25" i="30"/>
  <c r="Q25" i="30" s="1"/>
  <c r="D26" i="30"/>
  <c r="Q26" i="30" s="1"/>
  <c r="D27" i="30"/>
  <c r="Q27" i="30" s="1"/>
  <c r="D28" i="30"/>
  <c r="Q28" i="30" s="1"/>
  <c r="D29" i="30"/>
  <c r="Q29" i="30" s="1"/>
  <c r="D30" i="30"/>
  <c r="Q30" i="30" s="1"/>
  <c r="D31" i="30"/>
  <c r="D32" i="30"/>
  <c r="Q32" i="30" s="1"/>
  <c r="D33" i="30"/>
  <c r="Q33" i="30" s="1"/>
  <c r="D34" i="30"/>
  <c r="Q34" i="30" s="1"/>
  <c r="D7" i="30"/>
  <c r="Q7" i="30" s="1"/>
  <c r="AJ35" i="30"/>
  <c r="AK22" i="46" s="1"/>
  <c r="AI35" i="30"/>
  <c r="AJ22" i="46" s="1"/>
  <c r="AH35" i="30"/>
  <c r="AI22" i="46" s="1"/>
  <c r="AG35" i="30"/>
  <c r="AH22" i="46" s="1"/>
  <c r="AF35" i="30"/>
  <c r="AG22" i="46" s="1"/>
  <c r="AE35" i="30"/>
  <c r="AF22" i="46" s="1"/>
  <c r="AD35" i="30"/>
  <c r="AE22" i="46" s="1"/>
  <c r="AC35" i="30"/>
  <c r="AD22" i="46" s="1"/>
  <c r="AB35" i="30"/>
  <c r="AC22" i="46" s="1"/>
  <c r="AA35" i="30"/>
  <c r="AB22" i="46" s="1"/>
  <c r="Z35" i="30"/>
  <c r="AA22" i="46" s="1"/>
  <c r="Y35" i="30"/>
  <c r="Z22" i="46" s="1"/>
  <c r="X35" i="30"/>
  <c r="Y22" i="46" s="1"/>
  <c r="W35" i="30"/>
  <c r="X22" i="46" s="1"/>
  <c r="V35" i="30"/>
  <c r="W22" i="46" s="1"/>
  <c r="U35" i="30"/>
  <c r="V22" i="46" s="1"/>
  <c r="T31" i="30"/>
  <c r="T35" i="30" s="1"/>
  <c r="U22" i="46" s="1"/>
  <c r="S35" i="30"/>
  <c r="T22" i="46" s="1"/>
  <c r="R35" i="30"/>
  <c r="S22" i="46" s="1"/>
  <c r="P22" i="46"/>
  <c r="N35" i="30"/>
  <c r="J35" i="30"/>
  <c r="J22" i="46" s="1"/>
  <c r="I35" i="30"/>
  <c r="I22" i="46" s="1"/>
  <c r="H35" i="30"/>
  <c r="H22" i="46" s="1"/>
  <c r="G35" i="30"/>
  <c r="G22" i="46" s="1"/>
  <c r="F35" i="30"/>
  <c r="F22" i="46" s="1"/>
  <c r="E35" i="30"/>
  <c r="E22" i="46" s="1"/>
  <c r="C35" i="30"/>
  <c r="C22" i="46" s="1"/>
  <c r="B35" i="30"/>
  <c r="B22" i="46" s="1"/>
  <c r="M32" i="30" l="1"/>
  <c r="M28" i="30"/>
  <c r="M24" i="30"/>
  <c r="M20" i="30"/>
  <c r="M16" i="30"/>
  <c r="M12" i="30"/>
  <c r="M8" i="30"/>
  <c r="M34" i="30"/>
  <c r="M30" i="30"/>
  <c r="M26" i="30"/>
  <c r="M22" i="30"/>
  <c r="M18" i="30"/>
  <c r="M14" i="30"/>
  <c r="M10" i="30"/>
  <c r="D35" i="30"/>
  <c r="D22" i="46" s="1"/>
  <c r="O22" i="46"/>
  <c r="P35" i="30"/>
  <c r="M33" i="30"/>
  <c r="M29" i="30"/>
  <c r="M25" i="30"/>
  <c r="M21" i="30"/>
  <c r="M17" i="30"/>
  <c r="M13" i="30"/>
  <c r="M9" i="30"/>
  <c r="K35" i="30"/>
  <c r="L22" i="46" s="1"/>
  <c r="M7" i="30"/>
  <c r="L21" i="46"/>
  <c r="M41" i="31"/>
  <c r="N21" i="46" s="1"/>
  <c r="M31" i="30"/>
  <c r="M27" i="30"/>
  <c r="M23" i="30"/>
  <c r="M19" i="30"/>
  <c r="M15" i="30"/>
  <c r="M11" i="30"/>
  <c r="AK31" i="30"/>
  <c r="AK21" i="46"/>
  <c r="AK41" i="31"/>
  <c r="AL21" i="46" s="1"/>
  <c r="Q31" i="30"/>
  <c r="S19" i="28"/>
  <c r="T23" i="46" s="1"/>
  <c r="U19" i="28"/>
  <c r="V23" i="46" s="1"/>
  <c r="V19" i="28"/>
  <c r="W23" i="46" s="1"/>
  <c r="W19" i="28"/>
  <c r="X23" i="46" s="1"/>
  <c r="Y19" i="28"/>
  <c r="Z23" i="46" s="1"/>
  <c r="Z19" i="28"/>
  <c r="AA23" i="46" s="1"/>
  <c r="AA19" i="28"/>
  <c r="AB23" i="46" s="1"/>
  <c r="AB19" i="28"/>
  <c r="AC23" i="46" s="1"/>
  <c r="AC19" i="28"/>
  <c r="AD23" i="46" s="1"/>
  <c r="AE19" i="28"/>
  <c r="AF23" i="46" s="1"/>
  <c r="AF19" i="28"/>
  <c r="AG23" i="46" s="1"/>
  <c r="AG19" i="28"/>
  <c r="AH23" i="46" s="1"/>
  <c r="AH19" i="28"/>
  <c r="AI23" i="46" s="1"/>
  <c r="AI19" i="28"/>
  <c r="AJ23" i="46" s="1"/>
  <c r="R19" i="28"/>
  <c r="S23" i="46" s="1"/>
  <c r="C19" i="28"/>
  <c r="C23" i="46" s="1"/>
  <c r="E19" i="28"/>
  <c r="E23" i="46" s="1"/>
  <c r="F19" i="28"/>
  <c r="F23" i="46" s="1"/>
  <c r="G19" i="28"/>
  <c r="G23" i="46" s="1"/>
  <c r="H19" i="28"/>
  <c r="H23" i="46" s="1"/>
  <c r="I19" i="28"/>
  <c r="I23" i="46" s="1"/>
  <c r="J19" i="28"/>
  <c r="J23" i="46" s="1"/>
  <c r="N19" i="28"/>
  <c r="O23" i="46" s="1"/>
  <c r="O19" i="28"/>
  <c r="P23" i="46" s="1"/>
  <c r="B19" i="28"/>
  <c r="B23" i="46" s="1"/>
  <c r="AJ18" i="28"/>
  <c r="AK18" i="28" s="1"/>
  <c r="D18" i="28"/>
  <c r="AD18" i="28"/>
  <c r="X18" i="28"/>
  <c r="T18" i="28"/>
  <c r="P18" i="28"/>
  <c r="L18" i="28"/>
  <c r="K18" i="28"/>
  <c r="AJ17" i="28"/>
  <c r="AK17" i="28" s="1"/>
  <c r="D17" i="28"/>
  <c r="AD17" i="28"/>
  <c r="X17" i="28"/>
  <c r="T17" i="28"/>
  <c r="P17" i="28"/>
  <c r="Q17" i="28"/>
  <c r="L17" i="28"/>
  <c r="K17" i="28"/>
  <c r="M17" i="28" s="1"/>
  <c r="AJ16" i="28"/>
  <c r="D16" i="28"/>
  <c r="AK16" i="28" s="1"/>
  <c r="AD16" i="28"/>
  <c r="X16" i="28"/>
  <c r="T16" i="28"/>
  <c r="P16" i="28"/>
  <c r="L16" i="28"/>
  <c r="K16" i="28"/>
  <c r="AJ15" i="28"/>
  <c r="AK15" i="28" s="1"/>
  <c r="D15" i="28"/>
  <c r="AD15" i="28"/>
  <c r="X15" i="28"/>
  <c r="T15" i="28"/>
  <c r="P15" i="28"/>
  <c r="Q15" i="28"/>
  <c r="L15" i="28"/>
  <c r="K15" i="28"/>
  <c r="M15" i="28" s="1"/>
  <c r="AJ14" i="28"/>
  <c r="D14" i="28"/>
  <c r="AK14" i="28" s="1"/>
  <c r="AD14" i="28"/>
  <c r="X14" i="28"/>
  <c r="T14" i="28"/>
  <c r="P14" i="28"/>
  <c r="L14" i="28"/>
  <c r="K14" i="28"/>
  <c r="AJ13" i="28"/>
  <c r="AK13" i="28" s="1"/>
  <c r="D13" i="28"/>
  <c r="AD13" i="28"/>
  <c r="X13" i="28"/>
  <c r="T13" i="28"/>
  <c r="P13" i="28"/>
  <c r="Q13" i="28"/>
  <c r="L13" i="28"/>
  <c r="K13" i="28"/>
  <c r="M13" i="28" s="1"/>
  <c r="AJ12" i="28"/>
  <c r="AK12" i="28" s="1"/>
  <c r="D12" i="28"/>
  <c r="AD12" i="28"/>
  <c r="X12" i="28"/>
  <c r="T12" i="28"/>
  <c r="P12" i="28"/>
  <c r="L12" i="28"/>
  <c r="K12" i="28"/>
  <c r="AJ11" i="28"/>
  <c r="AK11" i="28" s="1"/>
  <c r="D11" i="28"/>
  <c r="AD11" i="28"/>
  <c r="X11" i="28"/>
  <c r="T11" i="28"/>
  <c r="P11" i="28"/>
  <c r="Q11" i="28"/>
  <c r="L11" i="28"/>
  <c r="K11" i="28"/>
  <c r="M11" i="28" s="1"/>
  <c r="AJ10" i="28"/>
  <c r="D10" i="28"/>
  <c r="AK10" i="28" s="1"/>
  <c r="AD10" i="28"/>
  <c r="X10" i="28"/>
  <c r="T10" i="28"/>
  <c r="P10" i="28"/>
  <c r="L10" i="28"/>
  <c r="K10" i="28"/>
  <c r="AJ9" i="28"/>
  <c r="AK9" i="28" s="1"/>
  <c r="D9" i="28"/>
  <c r="AD9" i="28"/>
  <c r="X9" i="28"/>
  <c r="T9" i="28"/>
  <c r="P9" i="28"/>
  <c r="Q9" i="28"/>
  <c r="L9" i="28"/>
  <c r="K9" i="28"/>
  <c r="M9" i="28" s="1"/>
  <c r="AJ8" i="28"/>
  <c r="AK8" i="28" s="1"/>
  <c r="D8" i="28"/>
  <c r="AD8" i="28"/>
  <c r="X8" i="28"/>
  <c r="T8" i="28"/>
  <c r="P8" i="28"/>
  <c r="L8" i="28"/>
  <c r="K8" i="28"/>
  <c r="AJ7" i="28"/>
  <c r="AJ19" i="28" s="1"/>
  <c r="D7" i="28"/>
  <c r="AD7" i="28"/>
  <c r="AD19" i="28" s="1"/>
  <c r="AE23" i="46" s="1"/>
  <c r="X7" i="28"/>
  <c r="X19" i="28" s="1"/>
  <c r="Y23" i="46" s="1"/>
  <c r="T7" i="28"/>
  <c r="T19" i="28" s="1"/>
  <c r="U23" i="46" s="1"/>
  <c r="P7" i="28"/>
  <c r="Q7" i="28"/>
  <c r="L7" i="28"/>
  <c r="K7" i="28"/>
  <c r="M7" i="28" s="1"/>
  <c r="AK8" i="29"/>
  <c r="AK9" i="29"/>
  <c r="AK10" i="29"/>
  <c r="AK11" i="29"/>
  <c r="AK12" i="29"/>
  <c r="AK13" i="29"/>
  <c r="AK14" i="29"/>
  <c r="AK15" i="29"/>
  <c r="AK16" i="29"/>
  <c r="AK7" i="29"/>
  <c r="S17" i="29"/>
  <c r="T24" i="46" s="1"/>
  <c r="T17" i="29"/>
  <c r="U24" i="46" s="1"/>
  <c r="U17" i="29"/>
  <c r="V24" i="46" s="1"/>
  <c r="V17" i="29"/>
  <c r="W24" i="46" s="1"/>
  <c r="W17" i="29"/>
  <c r="X24" i="46" s="1"/>
  <c r="Y17" i="29"/>
  <c r="Z24" i="46" s="1"/>
  <c r="Z17" i="29"/>
  <c r="AA24" i="46" s="1"/>
  <c r="AA17" i="29"/>
  <c r="AB24" i="46" s="1"/>
  <c r="AB17" i="29"/>
  <c r="AC24" i="46" s="1"/>
  <c r="AC17" i="29"/>
  <c r="AD24" i="46" s="1"/>
  <c r="AE17" i="29"/>
  <c r="AF24" i="46" s="1"/>
  <c r="AF17" i="29"/>
  <c r="AG24" i="46" s="1"/>
  <c r="AG17" i="29"/>
  <c r="AH24" i="46" s="1"/>
  <c r="AH17" i="29"/>
  <c r="AI24" i="46" s="1"/>
  <c r="AI17" i="29"/>
  <c r="AJ24" i="46" s="1"/>
  <c r="R17" i="29"/>
  <c r="S24" i="46" s="1"/>
  <c r="Q8" i="29"/>
  <c r="Q9" i="29"/>
  <c r="Q10" i="29"/>
  <c r="Q11" i="29"/>
  <c r="Q12" i="29"/>
  <c r="Q13" i="29"/>
  <c r="Q14" i="29"/>
  <c r="Q15" i="29"/>
  <c r="Q16" i="29"/>
  <c r="O17" i="29"/>
  <c r="P24" i="46" s="1"/>
  <c r="N17" i="29"/>
  <c r="Q7" i="29"/>
  <c r="L8" i="29"/>
  <c r="L9" i="29"/>
  <c r="L10" i="29"/>
  <c r="L11" i="29"/>
  <c r="L12" i="29"/>
  <c r="L13" i="29"/>
  <c r="L14" i="29"/>
  <c r="L15" i="29"/>
  <c r="L16" i="29"/>
  <c r="L7" i="29"/>
  <c r="K8" i="29"/>
  <c r="K9" i="29"/>
  <c r="M9" i="29" s="1"/>
  <c r="K10" i="29"/>
  <c r="M10" i="29" s="1"/>
  <c r="K11" i="29"/>
  <c r="M11" i="29" s="1"/>
  <c r="K12" i="29"/>
  <c r="M12" i="29" s="1"/>
  <c r="K13" i="29"/>
  <c r="M13" i="29" s="1"/>
  <c r="K14" i="29"/>
  <c r="M14" i="29" s="1"/>
  <c r="K15" i="29"/>
  <c r="M15" i="29" s="1"/>
  <c r="K16" i="29"/>
  <c r="M16" i="29" s="1"/>
  <c r="K7" i="29"/>
  <c r="M7" i="29" s="1"/>
  <c r="F17" i="29"/>
  <c r="F24" i="46" s="1"/>
  <c r="G17" i="29"/>
  <c r="G24" i="46" s="1"/>
  <c r="H17" i="29"/>
  <c r="H24" i="46" s="1"/>
  <c r="I17" i="29"/>
  <c r="I24" i="46" s="1"/>
  <c r="J17" i="29"/>
  <c r="J24" i="46" s="1"/>
  <c r="L17" i="29"/>
  <c r="M24" i="46" s="1"/>
  <c r="E17" i="29"/>
  <c r="E24" i="46" s="1"/>
  <c r="D17" i="29"/>
  <c r="D24" i="46" s="1"/>
  <c r="C17" i="29"/>
  <c r="C24" i="46" s="1"/>
  <c r="B17" i="29"/>
  <c r="B24" i="46" s="1"/>
  <c r="AJ11" i="29"/>
  <c r="AJ17" i="29" s="1"/>
  <c r="AK24" i="46" s="1"/>
  <c r="AD11" i="29"/>
  <c r="AD17" i="29" s="1"/>
  <c r="AE24" i="46" s="1"/>
  <c r="X11" i="29"/>
  <c r="X17" i="29" s="1"/>
  <c r="Y24" i="46" s="1"/>
  <c r="Q35" i="30" l="1"/>
  <c r="R22" i="46" s="1"/>
  <c r="Q22" i="46"/>
  <c r="D19" i="28"/>
  <c r="D23" i="46" s="1"/>
  <c r="Q8" i="28"/>
  <c r="M10" i="28"/>
  <c r="Q12" i="28"/>
  <c r="M14" i="28"/>
  <c r="Q16" i="28"/>
  <c r="M18" i="28"/>
  <c r="M35" i="30"/>
  <c r="N22" i="46" s="1"/>
  <c r="M17" i="29"/>
  <c r="N24" i="46" s="1"/>
  <c r="K17" i="29"/>
  <c r="L24" i="46" s="1"/>
  <c r="M8" i="29"/>
  <c r="O24" i="46"/>
  <c r="P17" i="29"/>
  <c r="Q24" i="46" s="1"/>
  <c r="K19" i="28"/>
  <c r="L23" i="46" s="1"/>
  <c r="M8" i="28"/>
  <c r="M19" i="28" s="1"/>
  <c r="N23" i="46" s="1"/>
  <c r="Q10" i="28"/>
  <c r="M12" i="28"/>
  <c r="Q14" i="28"/>
  <c r="M16" i="28"/>
  <c r="Q18" i="28"/>
  <c r="AK17" i="29"/>
  <c r="AL24" i="46" s="1"/>
  <c r="L19" i="28"/>
  <c r="M23" i="46" s="1"/>
  <c r="AK23" i="46"/>
  <c r="AK19" i="28"/>
  <c r="AL23" i="46" s="1"/>
  <c r="P19" i="28"/>
  <c r="AK7" i="28"/>
  <c r="Q17" i="29"/>
  <c r="R24" i="46" s="1"/>
  <c r="C17" i="27"/>
  <c r="C25" i="46" s="1"/>
  <c r="E17" i="27"/>
  <c r="E25" i="46" s="1"/>
  <c r="F17" i="27"/>
  <c r="F25" i="46" s="1"/>
  <c r="G17" i="27"/>
  <c r="G25" i="46" s="1"/>
  <c r="H17" i="27"/>
  <c r="H25" i="46" s="1"/>
  <c r="I17" i="27"/>
  <c r="I25" i="46" s="1"/>
  <c r="J17" i="27"/>
  <c r="J25" i="46" s="1"/>
  <c r="N17" i="27"/>
  <c r="O25" i="46" s="1"/>
  <c r="O17" i="27"/>
  <c r="P25" i="46" s="1"/>
  <c r="R17" i="27"/>
  <c r="S25" i="46" s="1"/>
  <c r="S17" i="27"/>
  <c r="T25" i="46" s="1"/>
  <c r="T17" i="27"/>
  <c r="U25" i="46" s="1"/>
  <c r="U17" i="27"/>
  <c r="V25" i="46" s="1"/>
  <c r="V17" i="27"/>
  <c r="W25" i="46" s="1"/>
  <c r="W17" i="27"/>
  <c r="X25" i="46" s="1"/>
  <c r="X17" i="27"/>
  <c r="Y25" i="46" s="1"/>
  <c r="Y17" i="27"/>
  <c r="Z25" i="46" s="1"/>
  <c r="Z17" i="27"/>
  <c r="AA25" i="46" s="1"/>
  <c r="AA17" i="27"/>
  <c r="AB25" i="46" s="1"/>
  <c r="AB17" i="27"/>
  <c r="AC25" i="46" s="1"/>
  <c r="AC17" i="27"/>
  <c r="AD25" i="46" s="1"/>
  <c r="AD17" i="27"/>
  <c r="AE25" i="46" s="1"/>
  <c r="AE17" i="27"/>
  <c r="AF25" i="46" s="1"/>
  <c r="AF17" i="27"/>
  <c r="AG25" i="46" s="1"/>
  <c r="AG17" i="27"/>
  <c r="AH25" i="46" s="1"/>
  <c r="AH17" i="27"/>
  <c r="AI25" i="46" s="1"/>
  <c r="AI17" i="27"/>
  <c r="AJ25" i="46" s="1"/>
  <c r="AJ17" i="27"/>
  <c r="AK25" i="46" s="1"/>
  <c r="B17" i="27"/>
  <c r="B25" i="46" s="1"/>
  <c r="D16" i="27"/>
  <c r="AK16" i="27" s="1"/>
  <c r="P16" i="27"/>
  <c r="Q16" i="27" s="1"/>
  <c r="L16" i="27"/>
  <c r="K16" i="27"/>
  <c r="D15" i="27"/>
  <c r="AK15" i="27" s="1"/>
  <c r="P15" i="27"/>
  <c r="L15" i="27"/>
  <c r="K15" i="27"/>
  <c r="M15" i="27" s="1"/>
  <c r="D14" i="27"/>
  <c r="AK14" i="27" s="1"/>
  <c r="P14" i="27"/>
  <c r="Q14" i="27" s="1"/>
  <c r="L14" i="27"/>
  <c r="K14" i="27"/>
  <c r="D13" i="27"/>
  <c r="AK13" i="27" s="1"/>
  <c r="P13" i="27"/>
  <c r="Q13" i="27" s="1"/>
  <c r="L13" i="27"/>
  <c r="K13" i="27"/>
  <c r="M13" i="27" s="1"/>
  <c r="D12" i="27"/>
  <c r="AK12" i="27" s="1"/>
  <c r="P12" i="27"/>
  <c r="Q12" i="27" s="1"/>
  <c r="L12" i="27"/>
  <c r="K12" i="27"/>
  <c r="P11" i="27"/>
  <c r="L11" i="27"/>
  <c r="K11" i="27"/>
  <c r="M11" i="27" s="1"/>
  <c r="D11" i="27"/>
  <c r="P10" i="27"/>
  <c r="L10" i="27"/>
  <c r="K10" i="27"/>
  <c r="M10" i="27" s="1"/>
  <c r="D10" i="27"/>
  <c r="P9" i="27"/>
  <c r="Q9" i="27" s="1"/>
  <c r="D9" i="27"/>
  <c r="L9" i="27"/>
  <c r="K9" i="27"/>
  <c r="P8" i="27"/>
  <c r="Q8" i="27" s="1"/>
  <c r="D8" i="27"/>
  <c r="L8" i="27"/>
  <c r="K8" i="27"/>
  <c r="D7" i="27"/>
  <c r="D17" i="27" s="1"/>
  <c r="D25" i="46" s="1"/>
  <c r="P7" i="27"/>
  <c r="L7" i="27"/>
  <c r="K7" i="27"/>
  <c r="M7" i="27" s="1"/>
  <c r="Q7" i="27" l="1"/>
  <c r="Q15" i="27"/>
  <c r="M14" i="27"/>
  <c r="M8" i="27"/>
  <c r="M17" i="27" s="1"/>
  <c r="N25" i="46" s="1"/>
  <c r="M9" i="27"/>
  <c r="M12" i="27"/>
  <c r="M16" i="27"/>
  <c r="K17" i="27"/>
  <c r="L25" i="46" s="1"/>
  <c r="L17" i="27"/>
  <c r="M25" i="46" s="1"/>
  <c r="P17" i="27"/>
  <c r="Q23" i="46"/>
  <c r="Q19" i="28"/>
  <c r="R23" i="46" s="1"/>
  <c r="AK7" i="27"/>
  <c r="AK17" i="27"/>
  <c r="AL25" i="46" s="1"/>
  <c r="F11" i="26"/>
  <c r="F26" i="46" s="1"/>
  <c r="G11" i="26"/>
  <c r="G26" i="46" s="1"/>
  <c r="H11" i="26"/>
  <c r="H26" i="46" s="1"/>
  <c r="I11" i="26"/>
  <c r="I26" i="46" s="1"/>
  <c r="J11" i="26"/>
  <c r="J26" i="46" s="1"/>
  <c r="E11" i="26"/>
  <c r="E26" i="46" s="1"/>
  <c r="C11" i="26"/>
  <c r="C26" i="46" s="1"/>
  <c r="B11" i="26"/>
  <c r="B26" i="46" s="1"/>
  <c r="D8" i="26"/>
  <c r="AK8" i="26" s="1"/>
  <c r="D9" i="26"/>
  <c r="Q9" i="26" s="1"/>
  <c r="D10" i="26"/>
  <c r="Q10" i="26" s="1"/>
  <c r="D7" i="26"/>
  <c r="AK7" i="26" s="1"/>
  <c r="T11" i="26"/>
  <c r="U26" i="46" s="1"/>
  <c r="S11" i="26"/>
  <c r="T26" i="46" s="1"/>
  <c r="R11" i="26"/>
  <c r="S26" i="46" s="1"/>
  <c r="P8" i="26"/>
  <c r="P11" i="26" s="1"/>
  <c r="O11" i="26"/>
  <c r="P26" i="46" s="1"/>
  <c r="N11" i="26"/>
  <c r="O26" i="46" s="1"/>
  <c r="L8" i="26"/>
  <c r="L11" i="26" s="1"/>
  <c r="M26" i="46" s="1"/>
  <c r="K8" i="26"/>
  <c r="M8" i="26" s="1"/>
  <c r="M11" i="26" s="1"/>
  <c r="N26" i="46" s="1"/>
  <c r="X8" i="26"/>
  <c r="Q8" i="25"/>
  <c r="L8" i="25"/>
  <c r="L7" i="25"/>
  <c r="L9" i="25" s="1"/>
  <c r="M19" i="46" s="1"/>
  <c r="K8" i="25"/>
  <c r="K7" i="25"/>
  <c r="M7" i="25" s="1"/>
  <c r="D8" i="25"/>
  <c r="AK8" i="25" s="1"/>
  <c r="D7" i="25"/>
  <c r="Q7" i="25" s="1"/>
  <c r="O9" i="25"/>
  <c r="P19" i="46" s="1"/>
  <c r="P29" i="46" s="1"/>
  <c r="R9" i="25"/>
  <c r="S19" i="46" s="1"/>
  <c r="S9" i="25"/>
  <c r="T19" i="46" s="1"/>
  <c r="T9" i="25"/>
  <c r="U19" i="46" s="1"/>
  <c r="U29" i="46" s="1"/>
  <c r="U9" i="25"/>
  <c r="V19" i="46" s="1"/>
  <c r="V29" i="46" s="1"/>
  <c r="V9" i="25"/>
  <c r="W19" i="46" s="1"/>
  <c r="W29" i="46" s="1"/>
  <c r="W9" i="25"/>
  <c r="X19" i="46" s="1"/>
  <c r="X29" i="46" s="1"/>
  <c r="X9" i="25"/>
  <c r="Y19" i="46" s="1"/>
  <c r="Y29" i="46" s="1"/>
  <c r="Y9" i="25"/>
  <c r="Z19" i="46" s="1"/>
  <c r="Z29" i="46" s="1"/>
  <c r="Z9" i="25"/>
  <c r="AA19" i="46" s="1"/>
  <c r="AA29" i="46" s="1"/>
  <c r="AA9" i="25"/>
  <c r="AB19" i="46" s="1"/>
  <c r="AB29" i="46" s="1"/>
  <c r="AB9" i="25"/>
  <c r="AC19" i="46" s="1"/>
  <c r="AC29" i="46" s="1"/>
  <c r="AC9" i="25"/>
  <c r="AD19" i="46" s="1"/>
  <c r="AD29" i="46" s="1"/>
  <c r="AD9" i="25"/>
  <c r="AE19" i="46" s="1"/>
  <c r="AE29" i="46" s="1"/>
  <c r="AE9" i="25"/>
  <c r="AF19" i="46" s="1"/>
  <c r="AF29" i="46" s="1"/>
  <c r="AF9" i="25"/>
  <c r="AG19" i="46" s="1"/>
  <c r="AG29" i="46" s="1"/>
  <c r="AG9" i="25"/>
  <c r="AH19" i="46" s="1"/>
  <c r="AH29" i="46" s="1"/>
  <c r="AH9" i="25"/>
  <c r="AI19" i="46" s="1"/>
  <c r="AI29" i="46" s="1"/>
  <c r="AI9" i="25"/>
  <c r="AJ19" i="46" s="1"/>
  <c r="AJ29" i="46" s="1"/>
  <c r="AJ9" i="25"/>
  <c r="AK19" i="46" s="1"/>
  <c r="AK29" i="46" s="1"/>
  <c r="N9" i="25"/>
  <c r="C9" i="25"/>
  <c r="C19" i="46" s="1"/>
  <c r="D9" i="25"/>
  <c r="D19" i="46" s="1"/>
  <c r="E9" i="25"/>
  <c r="E19" i="46" s="1"/>
  <c r="E29" i="46" s="1"/>
  <c r="F9" i="25"/>
  <c r="F19" i="46" s="1"/>
  <c r="G9" i="25"/>
  <c r="G19" i="46" s="1"/>
  <c r="H9" i="25"/>
  <c r="H19" i="46" s="1"/>
  <c r="H29" i="46" s="1"/>
  <c r="I9" i="25"/>
  <c r="I19" i="46" s="1"/>
  <c r="J9" i="25"/>
  <c r="J19" i="46" s="1"/>
  <c r="B9" i="25"/>
  <c r="B19" i="46" s="1"/>
  <c r="T29" i="46" l="1"/>
  <c r="K11" i="26"/>
  <c r="L26" i="46" s="1"/>
  <c r="I29" i="46"/>
  <c r="K9" i="25"/>
  <c r="M8" i="25"/>
  <c r="O19" i="46"/>
  <c r="O29" i="46" s="1"/>
  <c r="P9" i="25"/>
  <c r="Q19" i="46" s="1"/>
  <c r="Q8" i="26"/>
  <c r="Q7" i="26"/>
  <c r="B29" i="46"/>
  <c r="F29" i="46"/>
  <c r="C29" i="46"/>
  <c r="Q26" i="46"/>
  <c r="D11" i="26"/>
  <c r="Q11" i="26" s="1"/>
  <c r="R26" i="46" s="1"/>
  <c r="AK10" i="26"/>
  <c r="G29" i="46"/>
  <c r="S29" i="46"/>
  <c r="AK7" i="25"/>
  <c r="AK9" i="26"/>
  <c r="M29" i="46"/>
  <c r="Q9" i="25"/>
  <c r="R19" i="46" s="1"/>
  <c r="J29" i="46"/>
  <c r="AK9" i="25"/>
  <c r="AL19" i="46" s="1"/>
  <c r="Q25" i="46"/>
  <c r="R25" i="46"/>
  <c r="L19" i="46" l="1"/>
  <c r="L29" i="46" s="1"/>
  <c r="M9" i="25"/>
  <c r="N19" i="46" s="1"/>
  <c r="N29" i="46" s="1"/>
  <c r="Q29" i="46"/>
  <c r="D26" i="46"/>
  <c r="D29" i="46" s="1"/>
  <c r="AK11" i="26"/>
  <c r="AL26" i="46" s="1"/>
  <c r="R29" i="46" l="1"/>
  <c r="AL29" i="46"/>
</calcChain>
</file>

<file path=xl/sharedStrings.xml><?xml version="1.0" encoding="utf-8"?>
<sst xmlns="http://schemas.openxmlformats.org/spreadsheetml/2006/main" count="1432" uniqueCount="559">
  <si>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2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</si>
  <si>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</si>
  <si>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13" type="noConversion"/>
  </si>
  <si>
    <r>
      <rPr>
        <sz val="14"/>
        <color theme="1"/>
        <rFont val="標楷體"/>
        <family val="4"/>
        <charset val="136"/>
      </rPr>
      <t>小計</t>
    </r>
    <phoneticPr fontId="2" type="noConversion"/>
  </si>
  <si>
    <r>
      <rPr>
        <sz val="16"/>
        <color indexed="8"/>
        <rFont val="標楷體"/>
        <family val="4"/>
        <charset val="136"/>
      </rPr>
      <t>小計</t>
    </r>
    <phoneticPr fontId="2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</si>
  <si>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</si>
  <si>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</si>
  <si>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</si>
  <si>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</si>
  <si>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b/>
        <sz val="14"/>
        <color rgb="FF000000"/>
        <rFont val="標楷體"/>
        <family val="4"/>
        <charset val="136"/>
      </rPr>
      <t>男</t>
    </r>
  </si>
  <si>
    <r>
      <rPr>
        <b/>
        <sz val="14"/>
        <color rgb="FF000000"/>
        <rFont val="標楷體"/>
        <family val="4"/>
        <charset val="136"/>
      </rPr>
      <t>女</t>
    </r>
  </si>
  <si>
    <r>
      <rPr>
        <b/>
        <sz val="14"/>
        <color rgb="FF000000"/>
        <rFont val="標楷體"/>
        <family val="4"/>
        <charset val="136"/>
      </rPr>
      <t>合計</t>
    </r>
  </si>
  <si>
    <r>
      <rPr>
        <b/>
        <sz val="14"/>
        <color theme="1"/>
        <rFont val="標楷體"/>
        <family val="4"/>
        <charset val="136"/>
      </rPr>
      <t>男性小計</t>
    </r>
    <phoneticPr fontId="2" type="noConversion"/>
  </si>
  <si>
    <r>
      <rPr>
        <b/>
        <sz val="14"/>
        <color rgb="FF000000"/>
        <rFont val="標楷體"/>
        <family val="4"/>
        <charset val="136"/>
      </rPr>
      <t>女性小計</t>
    </r>
    <phoneticPr fontId="2" type="noConversion"/>
  </si>
  <si>
    <r>
      <rPr>
        <b/>
        <sz val="14"/>
        <color rgb="FF000000"/>
        <rFont val="標楷體"/>
        <family val="4"/>
        <charset val="136"/>
      </rPr>
      <t>合計</t>
    </r>
    <phoneticPr fontId="2" type="noConversion"/>
  </si>
  <si>
    <r>
      <rPr>
        <b/>
        <sz val="14"/>
        <color rgb="FF000000"/>
        <rFont val="標楷體"/>
        <family val="4"/>
        <charset val="136"/>
      </rPr>
      <t>占志工人數比率</t>
    </r>
    <phoneticPr fontId="2" type="noConversion"/>
  </si>
  <si>
    <r>
      <rPr>
        <b/>
        <sz val="14"/>
        <color rgb="FF000000"/>
        <rFont val="標楷體"/>
        <family val="4"/>
        <charset val="136"/>
      </rPr>
      <t>未達</t>
    </r>
    <r>
      <rPr>
        <b/>
        <sz val="14"/>
        <color rgb="FF000000"/>
        <rFont val="Times New Roman"/>
        <family val="1"/>
      </rPr>
      <t>55</t>
    </r>
    <r>
      <rPr>
        <b/>
        <sz val="14"/>
        <color rgb="FF000000"/>
        <rFont val="標楷體"/>
        <family val="4"/>
        <charset val="136"/>
      </rPr>
      <t>歲</t>
    </r>
    <phoneticPr fontId="2" type="noConversion"/>
  </si>
  <si>
    <r>
      <rPr>
        <b/>
        <sz val="14"/>
        <color rgb="FF000000"/>
        <rFont val="標楷體"/>
        <family val="4"/>
        <charset val="136"/>
      </rPr>
      <t>國小</t>
    </r>
    <phoneticPr fontId="2" type="noConversion"/>
  </si>
  <si>
    <r>
      <rPr>
        <b/>
        <sz val="14"/>
        <color rgb="FF000000"/>
        <rFont val="標楷體"/>
        <family val="4"/>
        <charset val="136"/>
      </rPr>
      <t>國中</t>
    </r>
    <phoneticPr fontId="2" type="noConversion"/>
  </si>
  <si>
    <r>
      <rPr>
        <b/>
        <sz val="14"/>
        <color rgb="FF000000"/>
        <rFont val="標楷體"/>
        <family val="4"/>
        <charset val="136"/>
      </rPr>
      <t>高中職</t>
    </r>
    <phoneticPr fontId="2" type="noConversion"/>
  </si>
  <si>
    <r>
      <rPr>
        <b/>
        <sz val="14"/>
        <color rgb="FF000000"/>
        <rFont val="標楷體"/>
        <family val="4"/>
        <charset val="136"/>
      </rPr>
      <t>大專</t>
    </r>
    <phoneticPr fontId="2" type="noConversion"/>
  </si>
  <si>
    <r>
      <rPr>
        <sz val="12"/>
        <color theme="1"/>
        <rFont val="標楷體"/>
        <family val="4"/>
        <charset val="136"/>
      </rPr>
      <t>基隆市</t>
    </r>
    <phoneticPr fontId="2" type="noConversion"/>
  </si>
  <si>
    <r>
      <rPr>
        <sz val="12"/>
        <color theme="1"/>
        <rFont val="標楷體"/>
        <family val="4"/>
        <charset val="136"/>
      </rPr>
      <t>臺北市</t>
    </r>
    <phoneticPr fontId="2" type="noConversion"/>
  </si>
  <si>
    <r>
      <rPr>
        <sz val="12"/>
        <color theme="1"/>
        <rFont val="標楷體"/>
        <family val="4"/>
        <charset val="136"/>
      </rPr>
      <t>桃園市</t>
    </r>
    <phoneticPr fontId="2" type="noConversion"/>
  </si>
  <si>
    <r>
      <rPr>
        <sz val="12"/>
        <color theme="1"/>
        <rFont val="標楷體"/>
        <family val="4"/>
        <charset val="136"/>
      </rPr>
      <t>新竹縣</t>
    </r>
    <phoneticPr fontId="2" type="noConversion"/>
  </si>
  <si>
    <r>
      <rPr>
        <sz val="12"/>
        <color theme="1"/>
        <rFont val="標楷體"/>
        <family val="4"/>
        <charset val="136"/>
      </rPr>
      <t>新竹市</t>
    </r>
    <phoneticPr fontId="2" type="noConversion"/>
  </si>
  <si>
    <r>
      <rPr>
        <sz val="12"/>
        <color theme="1"/>
        <rFont val="標楷體"/>
        <family val="4"/>
        <charset val="136"/>
      </rPr>
      <t>苗栗縣</t>
    </r>
    <phoneticPr fontId="2" type="noConversion"/>
  </si>
  <si>
    <r>
      <rPr>
        <sz val="12"/>
        <color theme="1"/>
        <rFont val="標楷體"/>
        <family val="4"/>
        <charset val="136"/>
      </rPr>
      <t>南投縣</t>
    </r>
    <phoneticPr fontId="2" type="noConversion"/>
  </si>
  <si>
    <r>
      <rPr>
        <sz val="12"/>
        <color theme="1"/>
        <rFont val="標楷體"/>
        <family val="4"/>
        <charset val="136"/>
      </rPr>
      <t>彰化縣</t>
    </r>
    <phoneticPr fontId="2" type="noConversion"/>
  </si>
  <si>
    <r>
      <rPr>
        <sz val="12"/>
        <color theme="1"/>
        <rFont val="標楷體"/>
        <family val="4"/>
        <charset val="136"/>
      </rPr>
      <t>雲林縣</t>
    </r>
    <phoneticPr fontId="2" type="noConversion"/>
  </si>
  <si>
    <r>
      <rPr>
        <sz val="12"/>
        <color indexed="8"/>
        <rFont val="標楷體"/>
        <family val="4"/>
        <charset val="136"/>
      </rPr>
      <t>嘉義縣</t>
    </r>
    <phoneticPr fontId="13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</si>
  <si>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</si>
  <si>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b/>
        <sz val="14"/>
        <color theme="1"/>
        <rFont val="標楷體"/>
        <family val="4"/>
        <charset val="136"/>
      </rPr>
      <t>縣市</t>
    </r>
    <phoneticPr fontId="2" type="noConversion"/>
  </si>
  <si>
    <r>
      <rPr>
        <b/>
        <sz val="16"/>
        <color rgb="FF000000"/>
        <rFont val="標楷體"/>
        <family val="4"/>
        <charset val="136"/>
      </rPr>
      <t>領有志工證人數</t>
    </r>
    <r>
      <rPr>
        <b/>
        <sz val="16"/>
        <color rgb="FF000000"/>
        <rFont val="Times New Roman"/>
        <family val="1"/>
      </rPr>
      <t>C</t>
    </r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</si>
  <si>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</si>
  <si>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sz val="14"/>
        <color theme="1"/>
        <rFont val="標楷體"/>
        <family val="4"/>
        <charset val="136"/>
      </rPr>
      <t>性別</t>
    </r>
    <phoneticPr fontId="2" type="noConversion"/>
  </si>
  <si>
    <r>
      <rPr>
        <sz val="14"/>
        <color theme="1"/>
        <rFont val="標楷體"/>
        <family val="4"/>
        <charset val="136"/>
      </rPr>
      <t>年齡</t>
    </r>
    <phoneticPr fontId="2" type="noConversion"/>
  </si>
  <si>
    <r>
      <rPr>
        <sz val="14"/>
        <color theme="1"/>
        <rFont val="標楷體"/>
        <family val="4"/>
        <charset val="136"/>
      </rPr>
      <t>職業</t>
    </r>
    <phoneticPr fontId="2" type="noConversion"/>
  </si>
  <si>
    <r>
      <rPr>
        <sz val="14"/>
        <color theme="1"/>
        <rFont val="標楷體"/>
        <family val="4"/>
        <charset val="136"/>
      </rPr>
      <t>學歷</t>
    </r>
    <phoneticPr fontId="2" type="noConversion"/>
  </si>
  <si>
    <r>
      <rPr>
        <b/>
        <sz val="14"/>
        <color rgb="FF000000"/>
        <rFont val="標楷體"/>
        <family val="4"/>
        <charset val="136"/>
      </rPr>
      <t>女</t>
    </r>
    <phoneticPr fontId="2" type="noConversion"/>
  </si>
  <si>
    <r>
      <rPr>
        <b/>
        <sz val="14"/>
        <color rgb="FF000000"/>
        <rFont val="標楷體"/>
        <family val="4"/>
        <charset val="136"/>
      </rPr>
      <t>合計</t>
    </r>
    <phoneticPr fontId="2" type="noConversion"/>
  </si>
  <si>
    <r>
      <rPr>
        <b/>
        <sz val="14"/>
        <color rgb="FF000000"/>
        <rFont val="標楷體"/>
        <family val="4"/>
        <charset val="136"/>
      </rPr>
      <t>占志工人數比率</t>
    </r>
    <phoneticPr fontId="2" type="noConversion"/>
  </si>
  <si>
    <r>
      <rPr>
        <b/>
        <sz val="14"/>
        <color rgb="FF000000"/>
        <rFont val="標楷體"/>
        <family val="4"/>
        <charset val="136"/>
      </rPr>
      <t>未達</t>
    </r>
    <r>
      <rPr>
        <b/>
        <sz val="14"/>
        <color rgb="FF000000"/>
        <rFont val="Times New Roman"/>
        <family val="1"/>
      </rPr>
      <t>55</t>
    </r>
    <r>
      <rPr>
        <b/>
        <sz val="14"/>
        <color rgb="FF000000"/>
        <rFont val="標楷體"/>
        <family val="4"/>
        <charset val="136"/>
      </rPr>
      <t>歲</t>
    </r>
    <phoneticPr fontId="2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</si>
  <si>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2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</si>
  <si>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2" type="noConversion"/>
  </si>
  <si>
    <r>
      <rPr>
        <b/>
        <sz val="14"/>
        <color rgb="FF000000"/>
        <rFont val="標楷體"/>
        <family val="4"/>
        <charset val="136"/>
      </rPr>
      <t>軍公教</t>
    </r>
    <phoneticPr fontId="2" type="noConversion"/>
  </si>
  <si>
    <r>
      <rPr>
        <b/>
        <sz val="14"/>
        <color rgb="FF000000"/>
        <rFont val="標楷體"/>
        <family val="4"/>
        <charset val="136"/>
      </rPr>
      <t>一般勞工</t>
    </r>
    <phoneticPr fontId="2" type="noConversion"/>
  </si>
  <si>
    <r>
      <rPr>
        <b/>
        <sz val="14"/>
        <color rgb="FF000000"/>
        <rFont val="標楷體"/>
        <family val="4"/>
        <charset val="136"/>
      </rPr>
      <t>家管</t>
    </r>
    <phoneticPr fontId="2" type="noConversion"/>
  </si>
  <si>
    <r>
      <rPr>
        <b/>
        <sz val="14"/>
        <color rgb="FF000000"/>
        <rFont val="標楷體"/>
        <family val="4"/>
        <charset val="136"/>
      </rPr>
      <t>已退休</t>
    </r>
    <phoneticPr fontId="2" type="noConversion"/>
  </si>
  <si>
    <r>
      <rPr>
        <b/>
        <sz val="14"/>
        <color rgb="FF000000"/>
        <rFont val="標楷體"/>
        <family val="4"/>
        <charset val="136"/>
      </rPr>
      <t>其他</t>
    </r>
    <phoneticPr fontId="2" type="noConversion"/>
  </si>
  <si>
    <r>
      <rPr>
        <b/>
        <sz val="14"/>
        <color rgb="FF000000"/>
        <rFont val="標楷體"/>
        <family val="4"/>
        <charset val="136"/>
      </rPr>
      <t>研究所</t>
    </r>
    <phoneticPr fontId="2" type="noConversion"/>
  </si>
  <si>
    <r>
      <rPr>
        <sz val="12"/>
        <color theme="1"/>
        <rFont val="標楷體"/>
        <family val="4"/>
        <charset val="136"/>
      </rPr>
      <t>新北市</t>
    </r>
    <phoneticPr fontId="2" type="noConversion"/>
  </si>
  <si>
    <r>
      <rPr>
        <sz val="12"/>
        <color theme="1"/>
        <rFont val="標楷體"/>
        <family val="4"/>
        <charset val="136"/>
      </rPr>
      <t>臺中市</t>
    </r>
    <phoneticPr fontId="2" type="noConversion"/>
  </si>
  <si>
    <r>
      <rPr>
        <sz val="12"/>
        <color theme="1"/>
        <rFont val="標楷體"/>
        <family val="4"/>
        <charset val="136"/>
      </rPr>
      <t>臺南市</t>
    </r>
    <phoneticPr fontId="2" type="noConversion"/>
  </si>
  <si>
    <r>
      <rPr>
        <sz val="12"/>
        <color theme="1"/>
        <rFont val="標楷體"/>
        <family val="4"/>
        <charset val="136"/>
      </rPr>
      <t>高雄市</t>
    </r>
    <phoneticPr fontId="2" type="noConversion"/>
  </si>
  <si>
    <r>
      <rPr>
        <sz val="12"/>
        <color theme="1"/>
        <rFont val="標楷體"/>
        <family val="4"/>
        <charset val="136"/>
      </rPr>
      <t>屏東縣</t>
    </r>
    <phoneticPr fontId="2" type="noConversion"/>
  </si>
  <si>
    <r>
      <rPr>
        <sz val="12"/>
        <color theme="1"/>
        <rFont val="標楷體"/>
        <family val="4"/>
        <charset val="136"/>
      </rPr>
      <t>宜蘭縣</t>
    </r>
    <phoneticPr fontId="2" type="noConversion"/>
  </si>
  <si>
    <r>
      <rPr>
        <sz val="12"/>
        <color theme="1"/>
        <rFont val="標楷體"/>
        <family val="4"/>
        <charset val="136"/>
      </rPr>
      <t>花蓮縣</t>
    </r>
    <phoneticPr fontId="2" type="noConversion"/>
  </si>
  <si>
    <r>
      <rPr>
        <sz val="12"/>
        <color theme="1"/>
        <rFont val="標楷體"/>
        <family val="4"/>
        <charset val="136"/>
      </rPr>
      <t>臺東縣</t>
    </r>
    <phoneticPr fontId="2" type="noConversion"/>
  </si>
  <si>
    <r>
      <rPr>
        <sz val="12"/>
        <color theme="1"/>
        <rFont val="標楷體"/>
        <family val="4"/>
        <charset val="136"/>
      </rPr>
      <t>澎湖縣</t>
    </r>
    <phoneticPr fontId="2" type="noConversion"/>
  </si>
  <si>
    <r>
      <rPr>
        <sz val="12"/>
        <color theme="1"/>
        <rFont val="標楷體"/>
        <family val="4"/>
        <charset val="136"/>
      </rPr>
      <t>金門縣</t>
    </r>
    <phoneticPr fontId="2" type="noConversion"/>
  </si>
  <si>
    <r>
      <rPr>
        <sz val="12"/>
        <color theme="1"/>
        <rFont val="標楷體"/>
        <family val="4"/>
        <charset val="136"/>
      </rPr>
      <t>連江縣</t>
    </r>
    <phoneticPr fontId="2" type="noConversion"/>
  </si>
  <si>
    <r>
      <rPr>
        <sz val="12"/>
        <color theme="1"/>
        <rFont val="標楷體"/>
        <family val="4"/>
        <charset val="136"/>
      </rPr>
      <t>合計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</si>
  <si>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:_____</t>
    </r>
    <r>
      <rPr>
        <sz val="22"/>
        <color theme="1"/>
        <rFont val="標楷體"/>
        <family val="4"/>
        <charset val="136"/>
      </rPr>
      <t>基隆市</t>
    </r>
    <r>
      <rPr>
        <sz val="22"/>
        <color theme="1"/>
        <rFont val="Times New Roman"/>
        <family val="1"/>
      </rPr>
      <t>_______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</si>
  <si>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</si>
  <si>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</si>
  <si>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</si>
  <si>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</si>
  <si>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</si>
  <si>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b/>
        <sz val="14"/>
        <color rgb="FF000000"/>
        <rFont val="標楷體"/>
        <family val="4"/>
        <charset val="136"/>
      </rPr>
      <t>性別</t>
    </r>
    <phoneticPr fontId="2" type="noConversion"/>
  </si>
  <si>
    <r>
      <rPr>
        <b/>
        <sz val="14"/>
        <color rgb="FF000000"/>
        <rFont val="標楷體"/>
        <family val="4"/>
        <charset val="136"/>
      </rPr>
      <t>年齡</t>
    </r>
    <phoneticPr fontId="2" type="noConversion"/>
  </si>
  <si>
    <r>
      <rPr>
        <b/>
        <sz val="14"/>
        <color rgb="FF000000"/>
        <rFont val="標楷體"/>
        <family val="4"/>
        <charset val="136"/>
      </rPr>
      <t>職業</t>
    </r>
    <phoneticPr fontId="2" type="noConversion"/>
  </si>
  <si>
    <r>
      <rPr>
        <sz val="14"/>
        <color theme="1"/>
        <rFont val="標楷體"/>
        <family val="4"/>
        <charset val="136"/>
      </rPr>
      <t>中山區樂齡學習中心</t>
    </r>
  </si>
  <si>
    <r>
      <rPr>
        <sz val="14"/>
        <color theme="1"/>
        <rFont val="標楷體"/>
        <family val="4"/>
        <charset val="136"/>
      </rPr>
      <t>中正區樂齡學習中心</t>
    </r>
    <phoneticPr fontId="2" type="noConversion"/>
  </si>
  <si>
    <r>
      <rPr>
        <sz val="14"/>
        <color theme="1"/>
        <rFont val="標楷體"/>
        <family val="4"/>
        <charset val="136"/>
      </rPr>
      <t>仁愛區樂齡學習中心</t>
    </r>
    <phoneticPr fontId="2" type="noConversion"/>
  </si>
  <si>
    <r>
      <rPr>
        <sz val="14"/>
        <color theme="1"/>
        <rFont val="標楷體"/>
        <family val="4"/>
        <charset val="136"/>
      </rPr>
      <t>信義區樂齡學習中心</t>
    </r>
    <phoneticPr fontId="2" type="noConversion"/>
  </si>
  <si>
    <r>
      <rPr>
        <sz val="14"/>
        <color theme="1"/>
        <rFont val="標楷體"/>
        <family val="4"/>
        <charset val="136"/>
      </rPr>
      <t>暖暖區樂齡學習中心</t>
    </r>
    <phoneticPr fontId="2" type="noConversion"/>
  </si>
  <si>
    <r>
      <rPr>
        <sz val="14"/>
        <color theme="1"/>
        <rFont val="標楷體"/>
        <family val="4"/>
        <charset val="136"/>
      </rPr>
      <t>七堵區樂齡學習中心</t>
    </r>
    <phoneticPr fontId="13" type="noConversion"/>
  </si>
  <si>
    <r>
      <rPr>
        <sz val="14"/>
        <color theme="1"/>
        <rFont val="標楷體"/>
        <family val="4"/>
        <charset val="136"/>
      </rPr>
      <t>安樂區樂齡學習中心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</si>
  <si>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</si>
  <si>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sz val="12"/>
        <rFont val="標楷體"/>
        <family val="4"/>
        <charset val="136"/>
      </rPr>
      <t>臺北市樂齡學習示範中心</t>
    </r>
    <phoneticPr fontId="13" type="noConversion"/>
  </si>
  <si>
    <r>
      <rPr>
        <sz val="11.5"/>
        <rFont val="標楷體"/>
        <family val="4"/>
        <charset val="136"/>
      </rPr>
      <t>臺北市松山區樂齡學習中心</t>
    </r>
  </si>
  <si>
    <r>
      <rPr>
        <sz val="11.5"/>
        <rFont val="標楷體"/>
        <family val="4"/>
        <charset val="136"/>
      </rPr>
      <t>臺北市士林區樂齡學習中心</t>
    </r>
  </si>
  <si>
    <r>
      <rPr>
        <sz val="11.5"/>
        <rFont val="標楷體"/>
        <family val="4"/>
        <charset val="136"/>
      </rPr>
      <t>臺北市大同區樂齡學習中心</t>
    </r>
  </si>
  <si>
    <r>
      <rPr>
        <sz val="11.5"/>
        <rFont val="標楷體"/>
        <family val="4"/>
        <charset val="136"/>
      </rPr>
      <t>臺北市文山區樂齡學習中心</t>
    </r>
  </si>
  <si>
    <r>
      <rPr>
        <sz val="11.5"/>
        <rFont val="標楷體"/>
        <family val="4"/>
        <charset val="136"/>
      </rPr>
      <t>臺北市內湖區樂齡學習中心</t>
    </r>
  </si>
  <si>
    <r>
      <rPr>
        <sz val="11.5"/>
        <rFont val="標楷體"/>
        <family val="4"/>
        <charset val="136"/>
      </rPr>
      <t>臺北市北投區樂齡學習中心</t>
    </r>
  </si>
  <si>
    <r>
      <rPr>
        <sz val="11.5"/>
        <rFont val="標楷體"/>
        <family val="4"/>
        <charset val="136"/>
      </rPr>
      <t>臺北市中山區樂齡學習中心</t>
    </r>
  </si>
  <si>
    <r>
      <rPr>
        <sz val="11.5"/>
        <rFont val="標楷體"/>
        <family val="4"/>
        <charset val="136"/>
      </rPr>
      <t>臺北市萬華區樂齡學習中心</t>
    </r>
  </si>
  <si>
    <r>
      <rPr>
        <sz val="12"/>
        <color theme="1"/>
        <rFont val="標楷體"/>
        <family val="4"/>
        <charset val="136"/>
      </rPr>
      <t>臺北市中正區樂齡學習中心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</si>
  <si>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</si>
  <si>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</si>
  <si>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</si>
  <si>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</si>
  <si>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</si>
  <si>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4"/>
        <color theme="1"/>
        <rFont val="標楷體"/>
        <family val="4"/>
        <charset val="136"/>
      </rPr>
      <t>三重區</t>
    </r>
    <phoneticPr fontId="2" type="noConversion"/>
  </si>
  <si>
    <r>
      <rPr>
        <sz val="14"/>
        <rFont val="標楷體"/>
        <family val="4"/>
        <charset val="136"/>
      </rPr>
      <t>新莊區新泰</t>
    </r>
    <phoneticPr fontId="13" type="noConversion"/>
  </si>
  <si>
    <r>
      <rPr>
        <sz val="14"/>
        <color indexed="8"/>
        <rFont val="標楷體"/>
        <family val="4"/>
        <charset val="136"/>
      </rPr>
      <t>土城區</t>
    </r>
    <phoneticPr fontId="13" type="noConversion"/>
  </si>
  <si>
    <r>
      <rPr>
        <sz val="14"/>
        <color indexed="8"/>
        <rFont val="標楷體"/>
        <family val="4"/>
        <charset val="136"/>
      </rPr>
      <t>新店區安坑</t>
    </r>
    <phoneticPr fontId="13" type="noConversion"/>
  </si>
  <si>
    <r>
      <rPr>
        <sz val="14"/>
        <color indexed="8"/>
        <rFont val="標楷體"/>
        <family val="4"/>
        <charset val="136"/>
      </rPr>
      <t>中和區</t>
    </r>
    <phoneticPr fontId="13" type="noConversion"/>
  </si>
  <si>
    <r>
      <rPr>
        <sz val="14"/>
        <color indexed="8"/>
        <rFont val="標楷體"/>
        <family val="4"/>
        <charset val="136"/>
      </rPr>
      <t>永和區</t>
    </r>
    <phoneticPr fontId="13" type="noConversion"/>
  </si>
  <si>
    <r>
      <rPr>
        <sz val="14"/>
        <color indexed="8"/>
        <rFont val="標楷體"/>
        <family val="4"/>
        <charset val="136"/>
      </rPr>
      <t>新莊區豐年</t>
    </r>
    <phoneticPr fontId="13" type="noConversion"/>
  </si>
  <si>
    <r>
      <rPr>
        <sz val="14"/>
        <color indexed="8"/>
        <rFont val="標楷體"/>
        <family val="4"/>
        <charset val="136"/>
      </rPr>
      <t>板橋區</t>
    </r>
    <phoneticPr fontId="13" type="noConversion"/>
  </si>
  <si>
    <r>
      <rPr>
        <sz val="14"/>
        <color indexed="8"/>
        <rFont val="標楷體"/>
        <family val="4"/>
        <charset val="136"/>
      </rPr>
      <t>萬里區</t>
    </r>
    <phoneticPr fontId="13" type="noConversion"/>
  </si>
  <si>
    <r>
      <rPr>
        <sz val="14"/>
        <color indexed="8"/>
        <rFont val="標楷體"/>
        <family val="4"/>
        <charset val="136"/>
      </rPr>
      <t>汐止區</t>
    </r>
    <phoneticPr fontId="13" type="noConversion"/>
  </si>
  <si>
    <r>
      <rPr>
        <sz val="14"/>
        <color indexed="8"/>
        <rFont val="標楷體"/>
        <family val="4"/>
        <charset val="136"/>
      </rPr>
      <t>瑞芳區</t>
    </r>
    <phoneticPr fontId="13" type="noConversion"/>
  </si>
  <si>
    <r>
      <rPr>
        <sz val="14"/>
        <color theme="1"/>
        <rFont val="標楷體"/>
        <family val="4"/>
        <charset val="136"/>
      </rPr>
      <t>深坑區</t>
    </r>
    <phoneticPr fontId="13" type="noConversion"/>
  </si>
  <si>
    <r>
      <rPr>
        <sz val="14"/>
        <color indexed="8"/>
        <rFont val="標楷體"/>
        <family val="4"/>
        <charset val="136"/>
      </rPr>
      <t>蘆洲區</t>
    </r>
    <phoneticPr fontId="13" type="noConversion"/>
  </si>
  <si>
    <r>
      <rPr>
        <sz val="14"/>
        <color indexed="8"/>
        <rFont val="標楷體"/>
        <family val="4"/>
        <charset val="136"/>
      </rPr>
      <t>樹林區</t>
    </r>
    <phoneticPr fontId="13" type="noConversion"/>
  </si>
  <si>
    <r>
      <rPr>
        <sz val="14"/>
        <color indexed="8"/>
        <rFont val="標楷體"/>
        <family val="4"/>
        <charset val="136"/>
      </rPr>
      <t>淡水區</t>
    </r>
    <phoneticPr fontId="13" type="noConversion"/>
  </si>
  <si>
    <r>
      <rPr>
        <sz val="14"/>
        <color indexed="8"/>
        <rFont val="標楷體"/>
        <family val="4"/>
        <charset val="136"/>
      </rPr>
      <t>三芝區</t>
    </r>
    <phoneticPr fontId="13" type="noConversion"/>
  </si>
  <si>
    <r>
      <rPr>
        <sz val="14"/>
        <color indexed="8"/>
        <rFont val="標楷體"/>
        <family val="4"/>
        <charset val="136"/>
      </rPr>
      <t>三峽區</t>
    </r>
    <phoneticPr fontId="13" type="noConversion"/>
  </si>
  <si>
    <r>
      <rPr>
        <sz val="14"/>
        <color indexed="8"/>
        <rFont val="標楷體"/>
        <family val="4"/>
        <charset val="136"/>
      </rPr>
      <t>平溪區</t>
    </r>
    <phoneticPr fontId="13" type="noConversion"/>
  </si>
  <si>
    <r>
      <rPr>
        <sz val="14"/>
        <color indexed="8"/>
        <rFont val="標楷體"/>
        <family val="4"/>
        <charset val="136"/>
      </rPr>
      <t>石碇區</t>
    </r>
  </si>
  <si>
    <r>
      <rPr>
        <sz val="14"/>
        <color indexed="8"/>
        <rFont val="標楷體"/>
        <family val="4"/>
        <charset val="136"/>
      </rPr>
      <t>金山區</t>
    </r>
  </si>
  <si>
    <r>
      <rPr>
        <sz val="14"/>
        <color indexed="8"/>
        <rFont val="標楷體"/>
        <family val="4"/>
        <charset val="136"/>
      </rPr>
      <t>鶯歌區</t>
    </r>
    <phoneticPr fontId="13" type="noConversion"/>
  </si>
  <si>
    <r>
      <rPr>
        <sz val="14"/>
        <color indexed="8"/>
        <rFont val="標楷體"/>
        <family val="4"/>
        <charset val="136"/>
      </rPr>
      <t>泰山區</t>
    </r>
  </si>
  <si>
    <r>
      <rPr>
        <sz val="14"/>
        <color indexed="8"/>
        <rFont val="標楷體"/>
        <family val="4"/>
        <charset val="136"/>
      </rPr>
      <t>坪林區</t>
    </r>
    <phoneticPr fontId="13" type="noConversion"/>
  </si>
  <si>
    <r>
      <rPr>
        <sz val="14"/>
        <color indexed="8"/>
        <rFont val="標楷體"/>
        <family val="4"/>
        <charset val="136"/>
      </rPr>
      <t>雙溪區</t>
    </r>
    <phoneticPr fontId="13" type="noConversion"/>
  </si>
  <si>
    <r>
      <rPr>
        <sz val="14"/>
        <color indexed="8"/>
        <rFont val="標楷體"/>
        <family val="4"/>
        <charset val="136"/>
      </rPr>
      <t>八里區</t>
    </r>
    <phoneticPr fontId="13" type="noConversion"/>
  </si>
  <si>
    <r>
      <rPr>
        <sz val="14"/>
        <color indexed="8"/>
        <rFont val="標楷體"/>
        <family val="4"/>
        <charset val="136"/>
      </rPr>
      <t>林口區</t>
    </r>
    <phoneticPr fontId="13" type="noConversion"/>
  </si>
  <si>
    <r>
      <rPr>
        <sz val="14"/>
        <color indexed="8"/>
        <rFont val="標楷體"/>
        <family val="4"/>
        <charset val="136"/>
      </rPr>
      <t>五股區</t>
    </r>
  </si>
  <si>
    <r>
      <rPr>
        <sz val="14"/>
        <color indexed="8"/>
        <rFont val="標楷體"/>
        <family val="4"/>
        <charset val="136"/>
      </rPr>
      <t>貢寮區</t>
    </r>
  </si>
  <si>
    <r>
      <rPr>
        <sz val="14"/>
        <color indexed="8"/>
        <rFont val="標楷體"/>
        <family val="4"/>
        <charset val="136"/>
      </rPr>
      <t>石門區</t>
    </r>
  </si>
  <si>
    <r>
      <rPr>
        <sz val="14"/>
        <color indexed="8"/>
        <rFont val="標楷體"/>
        <family val="4"/>
        <charset val="136"/>
      </rPr>
      <t>新店區新和</t>
    </r>
    <phoneticPr fontId="13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</si>
  <si>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</t>
    </r>
    <r>
      <rPr>
        <sz val="22"/>
        <color theme="1"/>
        <rFont val="標楷體"/>
        <family val="4"/>
        <charset val="136"/>
      </rPr>
      <t>臺北市</t>
    </r>
    <r>
      <rPr>
        <sz val="22"/>
        <color theme="1"/>
        <rFont val="Times New Roman"/>
        <family val="1"/>
      </rPr>
      <t>___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</si>
  <si>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</t>
    </r>
    <r>
      <rPr>
        <sz val="22"/>
        <color theme="1"/>
        <rFont val="標楷體"/>
        <family val="4"/>
        <charset val="136"/>
      </rPr>
      <t>新北市</t>
    </r>
    <phoneticPr fontId="2" type="noConversion"/>
  </si>
  <si>
    <r>
      <rPr>
        <sz val="14"/>
        <color theme="1"/>
        <rFont val="標楷體"/>
        <family val="4"/>
        <charset val="136"/>
      </rPr>
      <t>龜山區
樂齡中心</t>
    </r>
    <phoneticPr fontId="2" type="noConversion"/>
  </si>
  <si>
    <r>
      <rPr>
        <sz val="14"/>
        <color theme="1"/>
        <rFont val="標楷體"/>
        <family val="4"/>
        <charset val="136"/>
      </rPr>
      <t>八德區
樂齡中心</t>
    </r>
    <phoneticPr fontId="2" type="noConversion"/>
  </si>
  <si>
    <r>
      <rPr>
        <sz val="14"/>
        <color theme="1"/>
        <rFont val="標楷體"/>
        <family val="4"/>
        <charset val="136"/>
      </rPr>
      <t>大園區
樂齡中心</t>
    </r>
    <phoneticPr fontId="2" type="noConversion"/>
  </si>
  <si>
    <r>
      <rPr>
        <sz val="14"/>
        <color theme="1"/>
        <rFont val="標楷體"/>
        <family val="4"/>
        <charset val="136"/>
      </rPr>
      <t>大溪區
樂齡中心</t>
    </r>
    <phoneticPr fontId="2" type="noConversion"/>
  </si>
  <si>
    <r>
      <rPr>
        <sz val="14"/>
        <color theme="1"/>
        <rFont val="標楷體"/>
        <family val="4"/>
        <charset val="136"/>
      </rPr>
      <t>中壢區
樂齡中心</t>
    </r>
    <phoneticPr fontId="2" type="noConversion"/>
  </si>
  <si>
    <r>
      <rPr>
        <sz val="14"/>
        <color theme="1"/>
        <rFont val="標楷體"/>
        <family val="4"/>
        <charset val="136"/>
      </rPr>
      <t>平鎮區
樂齡中心</t>
    </r>
    <phoneticPr fontId="2" type="noConversion"/>
  </si>
  <si>
    <r>
      <rPr>
        <sz val="14"/>
        <color theme="1"/>
        <rFont val="標楷體"/>
        <family val="4"/>
        <charset val="136"/>
      </rPr>
      <t>桃園區
樂齡中心</t>
    </r>
    <phoneticPr fontId="2" type="noConversion"/>
  </si>
  <si>
    <r>
      <rPr>
        <sz val="14"/>
        <color theme="1"/>
        <rFont val="標楷體"/>
        <family val="4"/>
        <charset val="136"/>
      </rPr>
      <t>復興區
樂齡中心</t>
    </r>
    <phoneticPr fontId="2" type="noConversion"/>
  </si>
  <si>
    <r>
      <rPr>
        <sz val="14"/>
        <color theme="1"/>
        <rFont val="標楷體"/>
        <family val="4"/>
        <charset val="136"/>
      </rPr>
      <t>楊梅區
樂齡中心</t>
    </r>
    <phoneticPr fontId="2" type="noConversion"/>
  </si>
  <si>
    <r>
      <rPr>
        <sz val="14"/>
        <color theme="1"/>
        <rFont val="標楷體"/>
        <family val="4"/>
        <charset val="136"/>
      </rPr>
      <t>龍潭區
樂齡中心</t>
    </r>
    <phoneticPr fontId="2" type="noConversion"/>
  </si>
  <si>
    <r>
      <rPr>
        <sz val="14"/>
        <color theme="1"/>
        <rFont val="標楷體"/>
        <family val="4"/>
        <charset val="136"/>
      </rPr>
      <t>蘆竹區
樂齡中心</t>
    </r>
    <phoneticPr fontId="2" type="noConversion"/>
  </si>
  <si>
    <r>
      <rPr>
        <sz val="14"/>
        <color indexed="8"/>
        <rFont val="標楷體"/>
        <family val="4"/>
        <charset val="136"/>
      </rPr>
      <t>觀音區
樂齡中心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</si>
  <si>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</t>
    </r>
    <r>
      <rPr>
        <sz val="22"/>
        <color theme="1"/>
        <rFont val="標楷體"/>
        <family val="4"/>
        <charset val="136"/>
      </rPr>
      <t>桃園市</t>
    </r>
    <r>
      <rPr>
        <sz val="22"/>
        <color theme="1"/>
        <rFont val="Times New Roman"/>
        <family val="1"/>
      </rPr>
      <t>___________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</si>
  <si>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</si>
  <si>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</si>
  <si>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</si>
  <si>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</si>
  <si>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</si>
  <si>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</t>
    </r>
    <r>
      <rPr>
        <sz val="22"/>
        <color theme="1"/>
        <rFont val="標楷體"/>
        <family val="4"/>
        <charset val="136"/>
      </rPr>
      <t>新竹縣</t>
    </r>
    <r>
      <rPr>
        <sz val="22"/>
        <color theme="1"/>
        <rFont val="Times New Roman"/>
        <family val="1"/>
      </rPr>
      <t>___</t>
    </r>
    <phoneticPr fontId="2" type="noConversion"/>
  </si>
  <si>
    <r>
      <rPr>
        <sz val="14"/>
        <color theme="1"/>
        <rFont val="標楷體"/>
        <family val="4"/>
        <charset val="136"/>
      </rPr>
      <t>五峰鄉</t>
    </r>
    <phoneticPr fontId="2" type="noConversion"/>
  </si>
  <si>
    <r>
      <rPr>
        <sz val="14"/>
        <color theme="1"/>
        <rFont val="標楷體"/>
        <family val="4"/>
        <charset val="136"/>
      </rPr>
      <t>竹東鎮</t>
    </r>
    <phoneticPr fontId="2" type="noConversion"/>
  </si>
  <si>
    <r>
      <rPr>
        <sz val="14"/>
        <color theme="1"/>
        <rFont val="標楷體"/>
        <family val="4"/>
        <charset val="136"/>
      </rPr>
      <t>峨眉鄉</t>
    </r>
    <phoneticPr fontId="2" type="noConversion"/>
  </si>
  <si>
    <r>
      <rPr>
        <sz val="14"/>
        <color theme="1"/>
        <rFont val="標楷體"/>
        <family val="4"/>
        <charset val="136"/>
      </rPr>
      <t>新埔鎮</t>
    </r>
    <phoneticPr fontId="2" type="noConversion"/>
  </si>
  <si>
    <r>
      <rPr>
        <sz val="14"/>
        <color theme="1"/>
        <rFont val="標楷體"/>
        <family val="4"/>
        <charset val="136"/>
      </rPr>
      <t>新豐鄉</t>
    </r>
  </si>
  <si>
    <r>
      <rPr>
        <sz val="14"/>
        <color theme="1"/>
        <rFont val="標楷體"/>
        <family val="4"/>
        <charset val="136"/>
      </rPr>
      <t>湖口鄉</t>
    </r>
    <phoneticPr fontId="2" type="noConversion"/>
  </si>
  <si>
    <r>
      <rPr>
        <sz val="14"/>
        <color theme="1"/>
        <rFont val="標楷體"/>
        <family val="4"/>
        <charset val="136"/>
      </rPr>
      <t>寶山鄉</t>
    </r>
    <phoneticPr fontId="2" type="noConversion"/>
  </si>
  <si>
    <r>
      <rPr>
        <sz val="14"/>
        <color theme="1"/>
        <rFont val="標楷體"/>
        <family val="4"/>
        <charset val="136"/>
      </rPr>
      <t>芎林鄉</t>
    </r>
    <phoneticPr fontId="2" type="noConversion"/>
  </si>
  <si>
    <r>
      <rPr>
        <sz val="14"/>
        <color theme="1"/>
        <rFont val="標楷體"/>
        <family val="4"/>
        <charset val="136"/>
      </rPr>
      <t>橫山鄉</t>
    </r>
    <phoneticPr fontId="2" type="noConversion"/>
  </si>
  <si>
    <r>
      <rPr>
        <sz val="14"/>
        <color theme="1"/>
        <rFont val="標楷體"/>
        <family val="4"/>
        <charset val="136"/>
      </rPr>
      <t>關西鎮</t>
    </r>
  </si>
  <si>
    <r>
      <rPr>
        <sz val="14"/>
        <color theme="1"/>
        <rFont val="標楷體"/>
        <family val="4"/>
        <charset val="136"/>
      </rPr>
      <t>尖石鄉</t>
    </r>
    <phoneticPr fontId="2" type="noConversion"/>
  </si>
  <si>
    <r>
      <rPr>
        <sz val="14"/>
        <color theme="1"/>
        <rFont val="標楷體"/>
        <family val="4"/>
        <charset val="136"/>
      </rPr>
      <t>北埔鄉</t>
    </r>
    <phoneticPr fontId="2" type="noConversion"/>
  </si>
  <si>
    <r>
      <rPr>
        <sz val="14"/>
        <color theme="1"/>
        <rFont val="標楷體"/>
        <family val="4"/>
        <charset val="136"/>
      </rPr>
      <t xml:space="preserve">新竹縣樂齡學習示範中心
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竹北市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</si>
  <si>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小計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</si>
  <si>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</t>
    </r>
    <r>
      <rPr>
        <u/>
        <sz val="22"/>
        <color theme="1"/>
        <rFont val="Times New Roman"/>
        <family val="1"/>
      </rPr>
      <t xml:space="preserve">    </t>
    </r>
    <r>
      <rPr>
        <u/>
        <sz val="22"/>
        <color theme="1"/>
        <rFont val="標楷體"/>
        <family val="4"/>
        <charset val="136"/>
      </rPr>
      <t>新竹市</t>
    </r>
    <r>
      <rPr>
        <u/>
        <sz val="22"/>
        <color theme="1"/>
        <rFont val="Times New Roman"/>
        <family val="1"/>
      </rPr>
      <t xml:space="preserve">       </t>
    </r>
    <r>
      <rPr>
        <sz val="22"/>
        <color theme="1"/>
        <rFont val="Times New Roman"/>
        <family val="1"/>
      </rPr>
      <t xml:space="preserve">  </t>
    </r>
    <r>
      <rPr>
        <u/>
        <sz val="22"/>
        <color theme="1"/>
        <rFont val="Times New Roman"/>
        <family val="1"/>
      </rPr>
      <t xml:space="preserve">   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</si>
  <si>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</si>
  <si>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</si>
  <si>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</si>
  <si>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</si>
  <si>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</si>
  <si>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4"/>
        <color theme="1"/>
        <rFont val="標楷體"/>
        <family val="4"/>
        <charset val="136"/>
      </rPr>
      <t>新竹市東區樂齡學習中心</t>
    </r>
    <phoneticPr fontId="2" type="noConversion"/>
  </si>
  <si>
    <r>
      <rPr>
        <sz val="14"/>
        <color theme="1"/>
        <rFont val="標楷體"/>
        <family val="4"/>
        <charset val="136"/>
      </rPr>
      <t>新竹市北區樂齡學習中心</t>
    </r>
  </si>
  <si>
    <r>
      <rPr>
        <sz val="14"/>
        <color theme="1"/>
        <rFont val="標楷體"/>
        <family val="4"/>
        <charset val="136"/>
      </rPr>
      <t>新竹市香山區樂齡學習中心</t>
    </r>
    <phoneticPr fontId="2" type="noConversion"/>
  </si>
  <si>
    <r>
      <rPr>
        <b/>
        <sz val="14"/>
        <color indexed="8"/>
        <rFont val="標楷體"/>
        <family val="4"/>
        <charset val="136"/>
      </rPr>
      <t>男</t>
    </r>
  </si>
  <si>
    <r>
      <rPr>
        <b/>
        <sz val="14"/>
        <color indexed="8"/>
        <rFont val="標楷體"/>
        <family val="4"/>
        <charset val="136"/>
      </rPr>
      <t>女</t>
    </r>
  </si>
  <si>
    <r>
      <rPr>
        <b/>
        <sz val="14"/>
        <color indexed="8"/>
        <rFont val="標楷體"/>
        <family val="4"/>
        <charset val="136"/>
      </rPr>
      <t>合計</t>
    </r>
  </si>
  <si>
    <r>
      <rPr>
        <b/>
        <sz val="14"/>
        <color indexed="8"/>
        <rFont val="標楷體"/>
        <family val="4"/>
        <charset val="136"/>
      </rPr>
      <t>男性小計</t>
    </r>
    <phoneticPr fontId="13" type="noConversion"/>
  </si>
  <si>
    <r>
      <rPr>
        <b/>
        <sz val="14"/>
        <color indexed="8"/>
        <rFont val="標楷體"/>
        <family val="4"/>
        <charset val="136"/>
      </rPr>
      <t>女性小計</t>
    </r>
    <phoneticPr fontId="13" type="noConversion"/>
  </si>
  <si>
    <r>
      <rPr>
        <b/>
        <sz val="14"/>
        <color indexed="8"/>
        <rFont val="標楷體"/>
        <family val="4"/>
        <charset val="136"/>
      </rPr>
      <t>合計</t>
    </r>
    <phoneticPr fontId="2" type="noConversion"/>
  </si>
  <si>
    <r>
      <rPr>
        <b/>
        <sz val="14"/>
        <color indexed="8"/>
        <rFont val="標楷體"/>
        <family val="4"/>
        <charset val="136"/>
      </rPr>
      <t>性別</t>
    </r>
    <phoneticPr fontId="13" type="noConversion"/>
  </si>
  <si>
    <r>
      <rPr>
        <b/>
        <sz val="14"/>
        <color indexed="8"/>
        <rFont val="標楷體"/>
        <family val="4"/>
        <charset val="136"/>
      </rPr>
      <t>年齡</t>
    </r>
    <phoneticPr fontId="13" type="noConversion"/>
  </si>
  <si>
    <r>
      <rPr>
        <b/>
        <sz val="14"/>
        <color indexed="8"/>
        <rFont val="標楷體"/>
        <family val="4"/>
        <charset val="136"/>
      </rPr>
      <t>職業</t>
    </r>
    <phoneticPr fontId="13" type="noConversion"/>
  </si>
  <si>
    <r>
      <rPr>
        <sz val="14"/>
        <color indexed="8"/>
        <rFont val="標楷體"/>
        <family val="4"/>
        <charset val="136"/>
      </rPr>
      <t>學歷</t>
    </r>
    <phoneticPr fontId="13" type="noConversion"/>
  </si>
  <si>
    <r>
      <rPr>
        <b/>
        <sz val="14"/>
        <color indexed="8"/>
        <rFont val="標楷體"/>
        <family val="4"/>
        <charset val="136"/>
      </rPr>
      <t>占志工人數比率</t>
    </r>
    <phoneticPr fontId="13" type="noConversion"/>
  </si>
  <si>
    <r>
      <rPr>
        <b/>
        <sz val="14"/>
        <color indexed="8"/>
        <rFont val="標楷體"/>
        <family val="4"/>
        <charset val="136"/>
      </rPr>
      <t>合計</t>
    </r>
    <phoneticPr fontId="13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</si>
  <si>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</si>
  <si>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13" type="noConversion"/>
  </si>
  <si>
    <r>
      <rPr>
        <b/>
        <sz val="14"/>
        <color indexed="8"/>
        <rFont val="標楷體"/>
        <family val="4"/>
        <charset val="136"/>
      </rPr>
      <t>軍公教</t>
    </r>
    <phoneticPr fontId="13" type="noConversion"/>
  </si>
  <si>
    <r>
      <rPr>
        <b/>
        <sz val="14"/>
        <color indexed="8"/>
        <rFont val="標楷體"/>
        <family val="4"/>
        <charset val="136"/>
      </rPr>
      <t>一般勞工</t>
    </r>
    <phoneticPr fontId="13" type="noConversion"/>
  </si>
  <si>
    <r>
      <rPr>
        <b/>
        <sz val="14"/>
        <color indexed="8"/>
        <rFont val="標楷體"/>
        <family val="4"/>
        <charset val="136"/>
      </rPr>
      <t>家管</t>
    </r>
    <phoneticPr fontId="13" type="noConversion"/>
  </si>
  <si>
    <r>
      <rPr>
        <b/>
        <sz val="14"/>
        <color indexed="8"/>
        <rFont val="標楷體"/>
        <family val="4"/>
        <charset val="136"/>
      </rPr>
      <t>已退休</t>
    </r>
    <phoneticPr fontId="13" type="noConversion"/>
  </si>
  <si>
    <r>
      <rPr>
        <b/>
        <sz val="14"/>
        <color indexed="8"/>
        <rFont val="標楷體"/>
        <family val="4"/>
        <charset val="136"/>
      </rPr>
      <t>其他</t>
    </r>
    <phoneticPr fontId="13" type="noConversion"/>
  </si>
  <si>
    <r>
      <rPr>
        <b/>
        <sz val="14"/>
        <color indexed="8"/>
        <rFont val="標楷體"/>
        <family val="4"/>
        <charset val="136"/>
      </rPr>
      <t>國小</t>
    </r>
    <phoneticPr fontId="13" type="noConversion"/>
  </si>
  <si>
    <r>
      <rPr>
        <b/>
        <sz val="14"/>
        <color indexed="8"/>
        <rFont val="標楷體"/>
        <family val="4"/>
        <charset val="136"/>
      </rPr>
      <t>國中</t>
    </r>
    <phoneticPr fontId="13" type="noConversion"/>
  </si>
  <si>
    <r>
      <rPr>
        <b/>
        <sz val="14"/>
        <color indexed="8"/>
        <rFont val="標楷體"/>
        <family val="4"/>
        <charset val="136"/>
      </rPr>
      <t>高中職</t>
    </r>
    <phoneticPr fontId="13" type="noConversion"/>
  </si>
  <si>
    <r>
      <rPr>
        <b/>
        <sz val="14"/>
        <color indexed="8"/>
        <rFont val="標楷體"/>
        <family val="4"/>
        <charset val="136"/>
      </rPr>
      <t>大專</t>
    </r>
    <phoneticPr fontId="13" type="noConversion"/>
  </si>
  <si>
    <r>
      <rPr>
        <b/>
        <sz val="14"/>
        <color indexed="8"/>
        <rFont val="標楷體"/>
        <family val="4"/>
        <charset val="136"/>
      </rPr>
      <t>研究所</t>
    </r>
    <phoneticPr fontId="13" type="noConversion"/>
  </si>
  <si>
    <r>
      <rPr>
        <b/>
        <sz val="14"/>
        <color indexed="8"/>
        <rFont val="標楷體"/>
        <family val="4"/>
        <charset val="136"/>
      </rPr>
      <t>合計</t>
    </r>
    <phoneticPr fontId="13" type="noConversion"/>
  </si>
  <si>
    <r>
      <rPr>
        <sz val="14"/>
        <color indexed="8"/>
        <rFont val="標楷體"/>
        <family val="4"/>
        <charset val="136"/>
      </rPr>
      <t>頭份市</t>
    </r>
    <phoneticPr fontId="13" type="noConversion"/>
  </si>
  <si>
    <r>
      <rPr>
        <sz val="14"/>
        <color indexed="8"/>
        <rFont val="標楷體"/>
        <family val="4"/>
        <charset val="136"/>
      </rPr>
      <t>獅潭鄉</t>
    </r>
    <phoneticPr fontId="13" type="noConversion"/>
  </si>
  <si>
    <r>
      <rPr>
        <sz val="14"/>
        <color indexed="8"/>
        <rFont val="標楷體"/>
        <family val="4"/>
        <charset val="136"/>
      </rPr>
      <t>西湖鄉</t>
    </r>
    <phoneticPr fontId="13" type="noConversion"/>
  </si>
  <si>
    <r>
      <rPr>
        <sz val="14"/>
        <color indexed="8"/>
        <rFont val="標楷體"/>
        <family val="4"/>
        <charset val="136"/>
      </rPr>
      <t>公館鄉</t>
    </r>
    <phoneticPr fontId="13" type="noConversion"/>
  </si>
  <si>
    <r>
      <rPr>
        <sz val="14"/>
        <color indexed="8"/>
        <rFont val="標楷體"/>
        <family val="4"/>
        <charset val="136"/>
      </rPr>
      <t>三灣鄉</t>
    </r>
    <phoneticPr fontId="13" type="noConversion"/>
  </si>
  <si>
    <r>
      <rPr>
        <sz val="14"/>
        <color indexed="8"/>
        <rFont val="標楷體"/>
        <family val="4"/>
        <charset val="136"/>
      </rPr>
      <t>苗栗市</t>
    </r>
    <phoneticPr fontId="13" type="noConversion"/>
  </si>
  <si>
    <r>
      <rPr>
        <sz val="14"/>
        <color indexed="8"/>
        <rFont val="標楷體"/>
        <family val="4"/>
        <charset val="136"/>
      </rPr>
      <t>南庄鄉</t>
    </r>
    <phoneticPr fontId="13" type="noConversion"/>
  </si>
  <si>
    <r>
      <rPr>
        <sz val="14"/>
        <color indexed="8"/>
        <rFont val="標楷體"/>
        <family val="4"/>
        <charset val="136"/>
      </rPr>
      <t>銅鑼鄉</t>
    </r>
    <phoneticPr fontId="13" type="noConversion"/>
  </si>
  <si>
    <r>
      <rPr>
        <sz val="14"/>
        <color indexed="8"/>
        <rFont val="標楷體"/>
        <family val="4"/>
        <charset val="136"/>
      </rPr>
      <t>卓蘭鎮</t>
    </r>
    <phoneticPr fontId="13" type="noConversion"/>
  </si>
  <si>
    <r>
      <rPr>
        <sz val="14"/>
        <color indexed="8"/>
        <rFont val="標楷體"/>
        <family val="4"/>
        <charset val="136"/>
      </rPr>
      <t>大湖鄉</t>
    </r>
    <phoneticPr fontId="13" type="noConversion"/>
  </si>
  <si>
    <r>
      <rPr>
        <sz val="14"/>
        <color indexed="8"/>
        <rFont val="標楷體"/>
        <family val="4"/>
        <charset val="136"/>
      </rPr>
      <t>頭屋鄉</t>
    </r>
    <phoneticPr fontId="13" type="noConversion"/>
  </si>
  <si>
    <r>
      <rPr>
        <sz val="14"/>
        <color indexed="8"/>
        <rFont val="標楷體"/>
        <family val="4"/>
        <charset val="136"/>
      </rPr>
      <t>通霄鎮</t>
    </r>
    <phoneticPr fontId="13" type="noConversion"/>
  </si>
  <si>
    <r>
      <rPr>
        <sz val="14"/>
        <color indexed="8"/>
        <rFont val="標楷體"/>
        <family val="4"/>
        <charset val="136"/>
      </rPr>
      <t>後龍鎮</t>
    </r>
    <phoneticPr fontId="13" type="noConversion"/>
  </si>
  <si>
    <r>
      <rPr>
        <sz val="14"/>
        <color indexed="8"/>
        <rFont val="標楷體"/>
        <family val="4"/>
        <charset val="136"/>
      </rPr>
      <t>造橋鄉</t>
    </r>
    <phoneticPr fontId="13" type="noConversion"/>
  </si>
  <si>
    <r>
      <rPr>
        <sz val="14"/>
        <color indexed="8"/>
        <rFont val="標楷體"/>
        <family val="4"/>
        <charset val="136"/>
      </rPr>
      <t>泰安鄉</t>
    </r>
    <phoneticPr fontId="13" type="noConversion"/>
  </si>
  <si>
    <r>
      <rPr>
        <sz val="14"/>
        <color indexed="8"/>
        <rFont val="標楷體"/>
        <family val="4"/>
        <charset val="136"/>
      </rPr>
      <t>苑裡鎮</t>
    </r>
    <phoneticPr fontId="13" type="noConversion"/>
  </si>
  <si>
    <r>
      <rPr>
        <sz val="14"/>
        <color indexed="8"/>
        <rFont val="標楷體"/>
        <family val="4"/>
        <charset val="136"/>
      </rPr>
      <t>竹南鎮</t>
    </r>
    <phoneticPr fontId="13" type="noConversion"/>
  </si>
  <si>
    <r>
      <rPr>
        <sz val="14"/>
        <color indexed="8"/>
        <rFont val="標楷體"/>
        <family val="4"/>
        <charset val="136"/>
      </rPr>
      <t>三義鄉</t>
    </r>
    <phoneticPr fontId="13" type="noConversion"/>
  </si>
  <si>
    <r>
      <rPr>
        <sz val="14"/>
        <color indexed="8"/>
        <rFont val="標楷體"/>
        <family val="4"/>
        <charset val="136"/>
      </rPr>
      <t>小計</t>
    </r>
    <phoneticPr fontId="2" type="noConversion"/>
  </si>
  <si>
    <r>
      <rPr>
        <b/>
        <sz val="16"/>
        <color indexed="8"/>
        <rFont val="標楷體"/>
        <family val="4"/>
        <charset val="136"/>
      </rPr>
      <t>志工人數總計</t>
    </r>
    <r>
      <rPr>
        <b/>
        <sz val="16"/>
        <color indexed="8"/>
        <rFont val="Times New Roman"/>
        <family val="1"/>
      </rPr>
      <t>(A)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</si>
  <si>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志工年齡</t>
    </r>
    <r>
      <rPr>
        <b/>
        <sz val="16"/>
        <color indexed="8"/>
        <rFont val="Times New Roman"/>
        <family val="1"/>
      </rPr>
      <t>(B)
B</t>
    </r>
    <r>
      <rPr>
        <b/>
        <sz val="16"/>
        <color indexed="8"/>
        <rFont val="標楷體"/>
        <family val="4"/>
        <charset val="136"/>
      </rPr>
      <t>欄的人數一定會等於</t>
    </r>
    <r>
      <rPr>
        <b/>
        <sz val="16"/>
        <color indexed="8"/>
        <rFont val="Times New Roman"/>
        <family val="1"/>
      </rPr>
      <t>A</t>
    </r>
    <r>
      <rPr>
        <b/>
        <sz val="16"/>
        <color indexed="8"/>
        <rFont val="標楷體"/>
        <family val="4"/>
        <charset val="136"/>
      </rPr>
      <t>欄</t>
    </r>
    <r>
      <rPr>
        <b/>
        <sz val="16"/>
        <color indexed="8"/>
        <rFont val="Times New Roman"/>
        <family val="1"/>
      </rPr>
      <t>,</t>
    </r>
    <r>
      <rPr>
        <b/>
        <sz val="16"/>
        <color indexed="8"/>
        <rFont val="標楷體"/>
        <family val="4"/>
        <charset val="136"/>
      </rPr>
      <t>請仔細核算</t>
    </r>
    <phoneticPr fontId="13" type="noConversion"/>
  </si>
  <si>
    <r>
      <rPr>
        <b/>
        <sz val="16"/>
        <color indexed="8"/>
        <rFont val="標楷體"/>
        <family val="4"/>
        <charset val="136"/>
      </rPr>
      <t>領有志工證人數</t>
    </r>
    <r>
      <rPr>
        <b/>
        <sz val="16"/>
        <color indexed="8"/>
        <rFont val="Times New Roman"/>
        <family val="1"/>
      </rPr>
      <t>C</t>
    </r>
  </si>
  <si>
    <r>
      <rPr>
        <b/>
        <sz val="16"/>
        <color indexed="8"/>
        <rFont val="標楷體"/>
        <family val="4"/>
        <charset val="136"/>
      </rPr>
      <t>志工領有樂齡教育專業人員證明人數</t>
    </r>
    <r>
      <rPr>
        <b/>
        <sz val="16"/>
        <color indexed="8"/>
        <rFont val="Times New Roman"/>
        <family val="1"/>
      </rPr>
      <t>D</t>
    </r>
    <phoneticPr fontId="13" type="noConversion"/>
  </si>
  <si>
    <r>
      <rPr>
        <b/>
        <sz val="14"/>
        <color indexed="8"/>
        <rFont val="標楷體"/>
        <family val="4"/>
        <charset val="136"/>
      </rPr>
      <t>占整體志工比率</t>
    </r>
    <phoneticPr fontId="13" type="noConversion"/>
  </si>
  <si>
    <r>
      <rPr>
        <b/>
        <sz val="14"/>
        <color indexed="8"/>
        <rFont val="標楷體"/>
        <family val="4"/>
        <charset val="136"/>
      </rPr>
      <t>未達</t>
    </r>
    <r>
      <rPr>
        <b/>
        <sz val="14"/>
        <color indexed="8"/>
        <rFont val="Times New Roman"/>
        <family val="1"/>
      </rPr>
      <t>55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</si>
  <si>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rPr>
        <b/>
        <sz val="14"/>
        <color indexed="8"/>
        <rFont val="標楷體"/>
        <family val="4"/>
        <charset val="136"/>
      </rPr>
      <t>未達</t>
    </r>
    <r>
      <rPr>
        <b/>
        <sz val="14"/>
        <color indexed="8"/>
        <rFont val="Times New Roman"/>
        <family val="1"/>
      </rPr>
      <t>55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</si>
  <si>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t>104</t>
    </r>
    <r>
      <rPr>
        <sz val="22"/>
        <color indexed="8"/>
        <rFont val="標楷體"/>
        <family val="4"/>
        <charset val="136"/>
      </rPr>
      <t>年全國樂齡學習中心志工統計調查表
填報縣市</t>
    </r>
    <r>
      <rPr>
        <sz val="22"/>
        <color indexed="8"/>
        <rFont val="Times New Roman"/>
        <family val="1"/>
      </rPr>
      <t>:</t>
    </r>
    <r>
      <rPr>
        <u/>
        <sz val="22"/>
        <color indexed="8"/>
        <rFont val="Times New Roman"/>
        <family val="1"/>
      </rPr>
      <t>_</t>
    </r>
    <r>
      <rPr>
        <u/>
        <sz val="22"/>
        <color indexed="8"/>
        <rFont val="標楷體"/>
        <family val="4"/>
        <charset val="136"/>
      </rPr>
      <t>苗栗縣</t>
    </r>
    <r>
      <rPr>
        <u/>
        <sz val="22"/>
        <color indexed="8"/>
        <rFont val="Times New Roman"/>
        <family val="1"/>
      </rPr>
      <t>_</t>
    </r>
    <phoneticPr fontId="13" type="noConversion"/>
  </si>
  <si>
    <r>
      <rPr>
        <b/>
        <sz val="14"/>
        <color indexed="8"/>
        <rFont val="標楷體"/>
        <family val="4"/>
        <charset val="136"/>
      </rPr>
      <t>樂齡學習中心鄉鎮名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</si>
  <si>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志工人數總計</t>
    </r>
    <r>
      <rPr>
        <b/>
        <sz val="16"/>
        <color indexed="8"/>
        <rFont val="Times New Roman"/>
        <family val="1"/>
      </rPr>
      <t>(A)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</si>
  <si>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志工年齡</t>
    </r>
    <r>
      <rPr>
        <b/>
        <sz val="16"/>
        <color indexed="8"/>
        <rFont val="Times New Roman"/>
        <family val="1"/>
      </rPr>
      <t>(B)
B</t>
    </r>
    <r>
      <rPr>
        <b/>
        <sz val="16"/>
        <color indexed="8"/>
        <rFont val="標楷體"/>
        <family val="4"/>
        <charset val="136"/>
      </rPr>
      <t>欄的人數一定會等於</t>
    </r>
    <r>
      <rPr>
        <b/>
        <sz val="16"/>
        <color indexed="8"/>
        <rFont val="Times New Roman"/>
        <family val="1"/>
      </rPr>
      <t>A</t>
    </r>
    <r>
      <rPr>
        <b/>
        <sz val="16"/>
        <color indexed="8"/>
        <rFont val="標楷體"/>
        <family val="4"/>
        <charset val="136"/>
      </rPr>
      <t>欄</t>
    </r>
    <r>
      <rPr>
        <b/>
        <sz val="16"/>
        <color indexed="8"/>
        <rFont val="Times New Roman"/>
        <family val="1"/>
      </rPr>
      <t>,</t>
    </r>
    <r>
      <rPr>
        <b/>
        <sz val="16"/>
        <color indexed="8"/>
        <rFont val="標楷體"/>
        <family val="4"/>
        <charset val="136"/>
      </rPr>
      <t>請仔細核算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</si>
  <si>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志工領有樂齡教育專業人員證明人數</t>
    </r>
    <r>
      <rPr>
        <b/>
        <sz val="16"/>
        <color indexed="8"/>
        <rFont val="Times New Roman"/>
        <family val="1"/>
      </rPr>
      <t>D</t>
    </r>
    <phoneticPr fontId="13" type="noConversion"/>
  </si>
  <si>
    <r>
      <rPr>
        <b/>
        <sz val="14"/>
        <color indexed="8"/>
        <rFont val="標楷體"/>
        <family val="4"/>
        <charset val="136"/>
      </rPr>
      <t>占整體志工比率</t>
    </r>
    <phoneticPr fontId="13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</si>
  <si>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</si>
  <si>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</si>
  <si>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</si>
  <si>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</si>
  <si>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</si>
  <si>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4"/>
        <color theme="1"/>
        <rFont val="標楷體"/>
        <family val="4"/>
        <charset val="136"/>
      </rPr>
      <t>臺中市大甲樂齡學習中心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</si>
  <si>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臺中市中區樂齡學習中心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</si>
  <si>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臺中市太平樂齡學習中心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</si>
  <si>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臺中市樂齡學習示範中心</t>
    </r>
    <phoneticPr fontId="2" type="noConversion"/>
  </si>
  <si>
    <r>
      <rPr>
        <sz val="14"/>
        <color theme="1"/>
        <rFont val="標楷體"/>
        <family val="4"/>
        <charset val="136"/>
      </rPr>
      <t>臺中市外埔樂齡學習中心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</si>
  <si>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臺中市西屯樂齡學習中心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</si>
  <si>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臺中市西區樂齡學習中心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</si>
  <si>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臺中市沙鹿樂齡學習中心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</si>
  <si>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臺中市東區樂齡學習中心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</si>
  <si>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臺中市東勢樂齡學習中心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</si>
  <si>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臺中市南區樂齡學習中心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</si>
  <si>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臺中市烏日樂齡學習中心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</si>
  <si>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臺中市新社樂齡學習中心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</si>
  <si>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臺中市潭子樂齡學習中心</t>
    </r>
    <phoneticPr fontId="2" type="noConversion"/>
  </si>
  <si>
    <r>
      <rPr>
        <sz val="14"/>
        <color theme="1"/>
        <rFont val="標楷體"/>
        <family val="4"/>
        <charset val="136"/>
      </rPr>
      <t>臺中市豐原樂齡學習中心</t>
    </r>
  </si>
  <si>
    <r>
      <rPr>
        <sz val="14"/>
        <color theme="1"/>
        <rFont val="標楷體"/>
        <family val="4"/>
        <charset val="136"/>
      </rPr>
      <t>臺中市和平樂齡學習中心</t>
    </r>
  </si>
  <si>
    <r>
      <rPr>
        <sz val="14"/>
        <color theme="1"/>
        <rFont val="標楷體"/>
        <family val="4"/>
        <charset val="136"/>
      </rPr>
      <t>臺中市霧峰樂齡學習中心</t>
    </r>
    <phoneticPr fontId="2" type="noConversion"/>
  </si>
  <si>
    <r>
      <rPr>
        <b/>
        <sz val="20"/>
        <rFont val="標楷體"/>
        <family val="4"/>
        <charset val="136"/>
      </rPr>
      <t>總計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</si>
  <si>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填報縣市：臺中市</t>
    </r>
    <phoneticPr fontId="2" type="noConversion"/>
  </si>
  <si>
    <r>
      <rPr>
        <b/>
        <sz val="14"/>
        <color theme="1"/>
        <rFont val="標楷體"/>
        <family val="4"/>
        <charset val="136"/>
      </rPr>
      <t>男性小計</t>
    </r>
    <phoneticPr fontId="13" type="noConversion"/>
  </si>
  <si>
    <r>
      <rPr>
        <b/>
        <sz val="14"/>
        <color rgb="FF000000"/>
        <rFont val="標楷體"/>
        <family val="4"/>
        <charset val="136"/>
      </rPr>
      <t>女性小計</t>
    </r>
    <phoneticPr fontId="13" type="noConversion"/>
  </si>
  <si>
    <r>
      <rPr>
        <b/>
        <sz val="14"/>
        <color rgb="FF000000"/>
        <rFont val="標楷體"/>
        <family val="4"/>
        <charset val="136"/>
      </rPr>
      <t>性別</t>
    </r>
    <phoneticPr fontId="13" type="noConversion"/>
  </si>
  <si>
    <r>
      <rPr>
        <b/>
        <sz val="14"/>
        <color rgb="FF000000"/>
        <rFont val="標楷體"/>
        <family val="4"/>
        <charset val="136"/>
      </rPr>
      <t>年齡</t>
    </r>
    <phoneticPr fontId="13" type="noConversion"/>
  </si>
  <si>
    <r>
      <rPr>
        <b/>
        <sz val="14"/>
        <color rgb="FF000000"/>
        <rFont val="標楷體"/>
        <family val="4"/>
        <charset val="136"/>
      </rPr>
      <t>職業</t>
    </r>
    <phoneticPr fontId="13" type="noConversion"/>
  </si>
  <si>
    <r>
      <rPr>
        <sz val="14"/>
        <color theme="1"/>
        <rFont val="標楷體"/>
        <family val="4"/>
        <charset val="136"/>
      </rPr>
      <t>學歷</t>
    </r>
    <phoneticPr fontId="13" type="noConversion"/>
  </si>
  <si>
    <r>
      <rPr>
        <b/>
        <sz val="14"/>
        <color rgb="FF000000"/>
        <rFont val="標楷體"/>
        <family val="4"/>
        <charset val="136"/>
      </rPr>
      <t>占志工人數比率</t>
    </r>
    <phoneticPr fontId="13" type="noConversion"/>
  </si>
  <si>
    <r>
      <rPr>
        <b/>
        <sz val="14"/>
        <color rgb="FF000000"/>
        <rFont val="標楷體"/>
        <family val="4"/>
        <charset val="136"/>
      </rPr>
      <t>合計</t>
    </r>
    <phoneticPr fontId="1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</si>
  <si>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1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</si>
  <si>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13" type="noConversion"/>
  </si>
  <si>
    <r>
      <rPr>
        <b/>
        <sz val="14"/>
        <color rgb="FF000000"/>
        <rFont val="標楷體"/>
        <family val="4"/>
        <charset val="136"/>
      </rPr>
      <t>軍公教</t>
    </r>
    <phoneticPr fontId="13" type="noConversion"/>
  </si>
  <si>
    <r>
      <rPr>
        <b/>
        <sz val="14"/>
        <color rgb="FF000000"/>
        <rFont val="標楷體"/>
        <family val="4"/>
        <charset val="136"/>
      </rPr>
      <t>一般勞工</t>
    </r>
    <phoneticPr fontId="13" type="noConversion"/>
  </si>
  <si>
    <r>
      <rPr>
        <b/>
        <sz val="14"/>
        <color rgb="FF000000"/>
        <rFont val="標楷體"/>
        <family val="4"/>
        <charset val="136"/>
      </rPr>
      <t>家管</t>
    </r>
    <phoneticPr fontId="13" type="noConversion"/>
  </si>
  <si>
    <r>
      <rPr>
        <b/>
        <sz val="14"/>
        <color rgb="FF000000"/>
        <rFont val="標楷體"/>
        <family val="4"/>
        <charset val="136"/>
      </rPr>
      <t>已退休</t>
    </r>
    <phoneticPr fontId="13" type="noConversion"/>
  </si>
  <si>
    <r>
      <rPr>
        <b/>
        <sz val="14"/>
        <color rgb="FF000000"/>
        <rFont val="標楷體"/>
        <family val="4"/>
        <charset val="136"/>
      </rPr>
      <t>其他</t>
    </r>
    <phoneticPr fontId="13" type="noConversion"/>
  </si>
  <si>
    <r>
      <rPr>
        <b/>
        <sz val="14"/>
        <color rgb="FF000000"/>
        <rFont val="標楷體"/>
        <family val="4"/>
        <charset val="136"/>
      </rPr>
      <t>國小</t>
    </r>
    <phoneticPr fontId="13" type="noConversion"/>
  </si>
  <si>
    <r>
      <rPr>
        <b/>
        <sz val="14"/>
        <color rgb="FF000000"/>
        <rFont val="標楷體"/>
        <family val="4"/>
        <charset val="136"/>
      </rPr>
      <t>國中</t>
    </r>
    <phoneticPr fontId="13" type="noConversion"/>
  </si>
  <si>
    <r>
      <rPr>
        <b/>
        <sz val="14"/>
        <color rgb="FF000000"/>
        <rFont val="標楷體"/>
        <family val="4"/>
        <charset val="136"/>
      </rPr>
      <t>高中職</t>
    </r>
    <phoneticPr fontId="13" type="noConversion"/>
  </si>
  <si>
    <r>
      <rPr>
        <b/>
        <sz val="14"/>
        <color rgb="FF000000"/>
        <rFont val="標楷體"/>
        <family val="4"/>
        <charset val="136"/>
      </rPr>
      <t>大專</t>
    </r>
    <phoneticPr fontId="13" type="noConversion"/>
  </si>
  <si>
    <r>
      <rPr>
        <b/>
        <sz val="14"/>
        <color rgb="FF000000"/>
        <rFont val="標楷體"/>
        <family val="4"/>
        <charset val="136"/>
      </rPr>
      <t>研究所</t>
    </r>
    <phoneticPr fontId="13" type="noConversion"/>
  </si>
  <si>
    <r>
      <rPr>
        <b/>
        <sz val="14"/>
        <color rgb="FF000000"/>
        <rFont val="標楷體"/>
        <family val="4"/>
        <charset val="136"/>
      </rPr>
      <t>合計</t>
    </r>
    <phoneticPr fontId="13" type="noConversion"/>
  </si>
  <si>
    <r>
      <rPr>
        <sz val="14"/>
        <color theme="1"/>
        <rFont val="標楷體"/>
        <family val="4"/>
        <charset val="136"/>
      </rPr>
      <t>南投縣樂齡學習示範中心</t>
    </r>
    <phoneticPr fontId="13" type="noConversion"/>
  </si>
  <si>
    <r>
      <rPr>
        <sz val="14"/>
        <color theme="1"/>
        <rFont val="標楷體"/>
        <family val="4"/>
        <charset val="136"/>
      </rPr>
      <t>中寮鄉樂齡學習中心</t>
    </r>
    <phoneticPr fontId="13" type="noConversion"/>
  </si>
  <si>
    <r>
      <rPr>
        <sz val="14"/>
        <color theme="1"/>
        <rFont val="標楷體"/>
        <family val="4"/>
        <charset val="136"/>
      </rPr>
      <t>信義鄉樂齡學習中心</t>
    </r>
    <phoneticPr fontId="13" type="noConversion"/>
  </si>
  <si>
    <r>
      <rPr>
        <sz val="14"/>
        <color theme="1"/>
        <rFont val="標楷體"/>
        <family val="4"/>
        <charset val="136"/>
      </rPr>
      <t>南投市樂齡學習中心</t>
    </r>
    <phoneticPr fontId="13" type="noConversion"/>
  </si>
  <si>
    <r>
      <rPr>
        <sz val="14"/>
        <color indexed="8"/>
        <rFont val="標楷體"/>
        <family val="4"/>
        <charset val="136"/>
      </rPr>
      <t>國姓鄉樂齡學習中心</t>
    </r>
    <phoneticPr fontId="13" type="noConversion"/>
  </si>
  <si>
    <r>
      <rPr>
        <sz val="14"/>
        <color theme="1"/>
        <rFont val="標楷體"/>
        <family val="4"/>
        <charset val="136"/>
      </rPr>
      <t>埔里鎮樂齡學習中心</t>
    </r>
    <phoneticPr fontId="13" type="noConversion"/>
  </si>
  <si>
    <r>
      <rPr>
        <sz val="14"/>
        <color theme="1"/>
        <rFont val="標楷體"/>
        <family val="4"/>
        <charset val="136"/>
      </rPr>
      <t>草屯鎮樂齡學習中心</t>
    </r>
  </si>
  <si>
    <r>
      <rPr>
        <sz val="14"/>
        <color theme="1"/>
        <rFont val="標楷體"/>
        <family val="4"/>
        <charset val="136"/>
      </rPr>
      <t>鹿谷鄉樂齡學習中心</t>
    </r>
    <phoneticPr fontId="13" type="noConversion"/>
  </si>
  <si>
    <r>
      <rPr>
        <sz val="14"/>
        <color theme="1"/>
        <rFont val="標楷體"/>
        <family val="4"/>
        <charset val="136"/>
      </rPr>
      <t>集集鎮樂齡學習中心</t>
    </r>
    <phoneticPr fontId="13" type="noConversion"/>
  </si>
  <si>
    <r>
      <rPr>
        <sz val="14"/>
        <color theme="1"/>
        <rFont val="標楷體"/>
        <family val="4"/>
        <charset val="136"/>
      </rPr>
      <t>竹山鎮樂齡學習中心</t>
    </r>
    <phoneticPr fontId="13" type="noConversion"/>
  </si>
  <si>
    <r>
      <rPr>
        <sz val="14"/>
        <color theme="1"/>
        <rFont val="標楷體"/>
        <family val="4"/>
        <charset val="136"/>
      </rPr>
      <t>名間鄉樂齡學習中心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</si>
  <si>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13" type="noConversion"/>
  </si>
  <si>
    <r>
      <rPr>
        <b/>
        <sz val="14"/>
        <color rgb="FF000000"/>
        <rFont val="標楷體"/>
        <family val="4"/>
        <charset val="136"/>
      </rPr>
      <t>未達</t>
    </r>
    <r>
      <rPr>
        <b/>
        <sz val="14"/>
        <color rgb="FF000000"/>
        <rFont val="Times New Roman"/>
        <family val="1"/>
      </rPr>
      <t>55</t>
    </r>
    <r>
      <rPr>
        <b/>
        <sz val="14"/>
        <color rgb="FF000000"/>
        <rFont val="標楷體"/>
        <family val="4"/>
        <charset val="136"/>
      </rPr>
      <t>歲</t>
    </r>
    <phoneticPr fontId="13" type="noConversion"/>
  </si>
  <si>
    <r>
      <rPr>
        <b/>
        <sz val="14"/>
        <color rgb="FF000000"/>
        <rFont val="標楷體"/>
        <family val="4"/>
        <charset val="136"/>
      </rPr>
      <t>未達</t>
    </r>
    <r>
      <rPr>
        <b/>
        <sz val="14"/>
        <color rgb="FF000000"/>
        <rFont val="Times New Roman"/>
        <family val="1"/>
      </rPr>
      <t>55</t>
    </r>
    <r>
      <rPr>
        <b/>
        <sz val="14"/>
        <color rgb="FF000000"/>
        <rFont val="標楷體"/>
        <family val="4"/>
        <charset val="136"/>
      </rPr>
      <t>歲</t>
    </r>
    <phoneticPr fontId="13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</si>
  <si>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</t>
    </r>
    <r>
      <rPr>
        <u/>
        <sz val="22"/>
        <color indexed="8"/>
        <rFont val="標楷體"/>
        <family val="4"/>
        <charset val="136"/>
      </rPr>
      <t>南投縣</t>
    </r>
    <phoneticPr fontId="13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</si>
  <si>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13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</si>
  <si>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13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</si>
  <si>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13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</si>
  <si>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13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</si>
  <si>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13" type="noConversion"/>
  </si>
  <si>
    <r>
      <rPr>
        <b/>
        <sz val="14"/>
        <color indexed="8"/>
        <rFont val="標楷體"/>
        <family val="4"/>
        <charset val="136"/>
      </rPr>
      <t>樂齡學習中心鄉鎮名</t>
    </r>
    <phoneticPr fontId="13" type="noConversion"/>
  </si>
  <si>
    <r>
      <rPr>
        <b/>
        <sz val="14"/>
        <color indexed="8"/>
        <rFont val="標楷體"/>
        <family val="4"/>
        <charset val="136"/>
      </rPr>
      <t>志工年齡</t>
    </r>
  </si>
  <si>
    <r>
      <rPr>
        <b/>
        <sz val="14"/>
        <color indexed="8"/>
        <rFont val="標楷體"/>
        <family val="4"/>
        <charset val="136"/>
      </rPr>
      <t>合計</t>
    </r>
    <phoneticPr fontId="2" type="noConversion"/>
  </si>
  <si>
    <r>
      <rPr>
        <b/>
        <sz val="14"/>
        <color indexed="8"/>
        <rFont val="標楷體"/>
        <family val="4"/>
        <charset val="136"/>
      </rPr>
      <t>性別</t>
    </r>
    <phoneticPr fontId="13" type="noConversion"/>
  </si>
  <si>
    <r>
      <rPr>
        <b/>
        <sz val="14"/>
        <color indexed="8"/>
        <rFont val="標楷體"/>
        <family val="4"/>
        <charset val="136"/>
      </rPr>
      <t>年齡</t>
    </r>
    <phoneticPr fontId="13" type="noConversion"/>
  </si>
  <si>
    <r>
      <rPr>
        <b/>
        <sz val="14"/>
        <color indexed="8"/>
        <rFont val="標楷體"/>
        <family val="4"/>
        <charset val="136"/>
      </rPr>
      <t>職業</t>
    </r>
    <phoneticPr fontId="13" type="noConversion"/>
  </si>
  <si>
    <r>
      <rPr>
        <b/>
        <sz val="14"/>
        <color indexed="8"/>
        <rFont val="標楷體"/>
        <family val="4"/>
        <charset val="136"/>
      </rPr>
      <t>學歷</t>
    </r>
    <phoneticPr fontId="13" type="noConversion"/>
  </si>
  <si>
    <r>
      <rPr>
        <b/>
        <sz val="14"/>
        <color indexed="8"/>
        <rFont val="標楷體"/>
        <family val="4"/>
        <charset val="136"/>
      </rPr>
      <t>占整體志工比率</t>
    </r>
    <phoneticPr fontId="13" type="noConversion"/>
  </si>
  <si>
    <r>
      <t xml:space="preserve"> </t>
    </r>
    <r>
      <rPr>
        <sz val="14"/>
        <color indexed="8"/>
        <rFont val="標楷體"/>
        <family val="4"/>
        <charset val="136"/>
      </rPr>
      <t>彰化市樂齡學習中心</t>
    </r>
    <phoneticPr fontId="13" type="noConversion"/>
  </si>
  <si>
    <r>
      <rPr>
        <sz val="14"/>
        <color indexed="8"/>
        <rFont val="標楷體"/>
        <family val="4"/>
        <charset val="136"/>
      </rPr>
      <t>福興鄉樂齡學習中心</t>
    </r>
  </si>
  <si>
    <r>
      <rPr>
        <sz val="14"/>
        <color indexed="8"/>
        <rFont val="標楷體"/>
        <family val="4"/>
        <charset val="136"/>
      </rPr>
      <t>線西鄉樂齡學習中心</t>
    </r>
  </si>
  <si>
    <r>
      <rPr>
        <sz val="14"/>
        <color indexed="8"/>
        <rFont val="標楷體"/>
        <family val="4"/>
        <charset val="136"/>
      </rPr>
      <t>埤頭鄉樂齡學習中心</t>
    </r>
  </si>
  <si>
    <r>
      <rPr>
        <sz val="14"/>
        <color indexed="8"/>
        <rFont val="標楷體"/>
        <family val="4"/>
        <charset val="136"/>
      </rPr>
      <t>芬園鄉樂齡學習中心</t>
    </r>
  </si>
  <si>
    <r>
      <rPr>
        <sz val="14"/>
        <color indexed="8"/>
        <rFont val="標楷體"/>
        <family val="4"/>
        <charset val="136"/>
      </rPr>
      <t>秀水鄉樂齡學習中心</t>
    </r>
  </si>
  <si>
    <r>
      <rPr>
        <sz val="14"/>
        <color indexed="8"/>
        <rFont val="標楷體"/>
        <family val="4"/>
        <charset val="136"/>
      </rPr>
      <t>埔鹽鄉樂齡學習中心</t>
    </r>
  </si>
  <si>
    <r>
      <rPr>
        <sz val="14"/>
        <color indexed="8"/>
        <rFont val="標楷體"/>
        <family val="4"/>
        <charset val="136"/>
      </rPr>
      <t>埔心鄉樂齡學習中心</t>
    </r>
  </si>
  <si>
    <r>
      <rPr>
        <sz val="14"/>
        <color indexed="8"/>
        <rFont val="標楷體"/>
        <family val="4"/>
        <charset val="136"/>
      </rPr>
      <t>溪湖鎮樂齡學習中心</t>
    </r>
  </si>
  <si>
    <r>
      <rPr>
        <sz val="14"/>
        <color indexed="8"/>
        <rFont val="標楷體"/>
        <family val="4"/>
        <charset val="136"/>
      </rPr>
      <t>溪州鄉樂齡學習中心</t>
    </r>
    <phoneticPr fontId="13" type="noConversion"/>
  </si>
  <si>
    <r>
      <rPr>
        <sz val="14"/>
        <color indexed="8"/>
        <rFont val="標楷體"/>
        <family val="4"/>
        <charset val="136"/>
      </rPr>
      <t>永靖鄉樂齡學習中心</t>
    </r>
  </si>
  <si>
    <r>
      <rPr>
        <sz val="14"/>
        <color indexed="8"/>
        <rFont val="標楷體"/>
        <family val="4"/>
        <charset val="136"/>
      </rPr>
      <t>伸港鄉樂齡學習中心</t>
    </r>
  </si>
  <si>
    <r>
      <rPr>
        <sz val="14"/>
        <color indexed="8"/>
        <rFont val="標楷體"/>
        <family val="4"/>
        <charset val="136"/>
      </rPr>
      <t>大城鄉樂齡學習中心</t>
    </r>
  </si>
  <si>
    <r>
      <rPr>
        <sz val="14"/>
        <color indexed="8"/>
        <rFont val="標楷體"/>
        <family val="4"/>
        <charset val="136"/>
      </rPr>
      <t>二水鄉樂齡學習中心</t>
    </r>
  </si>
  <si>
    <r>
      <rPr>
        <sz val="14"/>
        <color indexed="8"/>
        <rFont val="標楷體"/>
        <family val="4"/>
        <charset val="136"/>
      </rPr>
      <t>二林鎮樂齡學習中心</t>
    </r>
  </si>
  <si>
    <r>
      <rPr>
        <sz val="14"/>
        <color indexed="8"/>
        <rFont val="標楷體"/>
        <family val="4"/>
        <charset val="136"/>
      </rPr>
      <t>北斗鎮樂齡學習中心</t>
    </r>
    <phoneticPr fontId="13" type="noConversion"/>
  </si>
  <si>
    <r>
      <rPr>
        <sz val="14"/>
        <color indexed="8"/>
        <rFont val="標楷體"/>
        <family val="4"/>
        <charset val="136"/>
      </rPr>
      <t>鹿港鎮樂齡學習中心</t>
    </r>
    <phoneticPr fontId="13" type="noConversion"/>
  </si>
  <si>
    <r>
      <rPr>
        <sz val="14"/>
        <color indexed="8"/>
        <rFont val="標楷體"/>
        <family val="4"/>
        <charset val="136"/>
      </rPr>
      <t>員林市樂齡學習中心</t>
    </r>
    <phoneticPr fontId="13" type="noConversion"/>
  </si>
  <si>
    <r>
      <rPr>
        <sz val="14"/>
        <color indexed="8"/>
        <rFont val="標楷體"/>
        <family val="4"/>
        <charset val="136"/>
      </rPr>
      <t>總計</t>
    </r>
    <phoneticPr fontId="13" type="noConversion"/>
  </si>
  <si>
    <r>
      <rPr>
        <b/>
        <sz val="14"/>
        <color indexed="8"/>
        <rFont val="標楷體"/>
        <family val="4"/>
        <charset val="136"/>
      </rPr>
      <t>領有志工證人數</t>
    </r>
    <r>
      <rPr>
        <b/>
        <sz val="14"/>
        <color indexed="8"/>
        <rFont val="Times New Roman"/>
        <family val="1"/>
      </rPr>
      <t>C</t>
    </r>
  </si>
  <si>
    <r>
      <rPr>
        <b/>
        <sz val="14"/>
        <color indexed="8"/>
        <rFont val="標楷體"/>
        <family val="4"/>
        <charset val="136"/>
      </rPr>
      <t>志工領有樂齡教育專業人員證明人數</t>
    </r>
    <r>
      <rPr>
        <b/>
        <sz val="14"/>
        <color indexed="8"/>
        <rFont val="Times New Roman"/>
        <family val="1"/>
      </rPr>
      <t>D</t>
    </r>
    <phoneticPr fontId="13" type="noConversion"/>
  </si>
  <si>
    <r>
      <t>104</t>
    </r>
    <r>
      <rPr>
        <b/>
        <sz val="22"/>
        <color indexed="8"/>
        <rFont val="標楷體"/>
        <family val="4"/>
        <charset val="136"/>
      </rPr>
      <t>年全國樂齡學習中心志工統計調查表
填報縣市</t>
    </r>
    <r>
      <rPr>
        <b/>
        <sz val="22"/>
        <color indexed="8"/>
        <rFont val="Times New Roman"/>
        <family val="1"/>
      </rPr>
      <t>:</t>
    </r>
    <r>
      <rPr>
        <b/>
        <sz val="22"/>
        <color indexed="8"/>
        <rFont val="標楷體"/>
        <family val="4"/>
        <charset val="136"/>
      </rPr>
      <t>彰化縣</t>
    </r>
    <phoneticPr fontId="13" type="noConversion"/>
  </si>
  <si>
    <r>
      <rPr>
        <b/>
        <sz val="14"/>
        <color indexed="8"/>
        <rFont val="標楷體"/>
        <family val="4"/>
        <charset val="136"/>
      </rPr>
      <t>志工人數總計</t>
    </r>
    <r>
      <rPr>
        <b/>
        <sz val="14"/>
        <color indexed="8"/>
        <rFont val="Times New Roman"/>
        <family val="1"/>
      </rPr>
      <t>(A)</t>
    </r>
    <phoneticPr fontId="13" type="noConversion"/>
  </si>
  <si>
    <r>
      <rPr>
        <sz val="14"/>
        <color indexed="8"/>
        <rFont val="標楷體"/>
        <family val="4"/>
        <charset val="136"/>
      </rPr>
      <t>東勢鄉</t>
    </r>
    <phoneticPr fontId="13" type="noConversion"/>
  </si>
  <si>
    <r>
      <rPr>
        <sz val="14"/>
        <color indexed="8"/>
        <rFont val="標楷體"/>
        <family val="4"/>
        <charset val="136"/>
      </rPr>
      <t>台西鄉</t>
    </r>
    <phoneticPr fontId="13" type="noConversion"/>
  </si>
  <si>
    <r>
      <rPr>
        <sz val="14"/>
        <color indexed="8"/>
        <rFont val="標楷體"/>
        <family val="4"/>
        <charset val="136"/>
      </rPr>
      <t>斗南鎮</t>
    </r>
    <phoneticPr fontId="13" type="noConversion"/>
  </si>
  <si>
    <r>
      <rPr>
        <sz val="14"/>
        <color indexed="8"/>
        <rFont val="標楷體"/>
        <family val="4"/>
        <charset val="136"/>
      </rPr>
      <t>北港鎮</t>
    </r>
    <phoneticPr fontId="13" type="noConversion"/>
  </si>
  <si>
    <r>
      <rPr>
        <sz val="14"/>
        <color indexed="8"/>
        <rFont val="標楷體"/>
        <family val="4"/>
        <charset val="136"/>
      </rPr>
      <t>四湖鄉</t>
    </r>
  </si>
  <si>
    <r>
      <rPr>
        <sz val="14"/>
        <color indexed="8"/>
        <rFont val="標楷體"/>
        <family val="4"/>
        <charset val="136"/>
      </rPr>
      <t>古坑鄉</t>
    </r>
    <phoneticPr fontId="13" type="noConversion"/>
  </si>
  <si>
    <r>
      <rPr>
        <sz val="14"/>
        <color indexed="8"/>
        <rFont val="標楷體"/>
        <family val="4"/>
        <charset val="136"/>
      </rPr>
      <t>林內鄉</t>
    </r>
    <phoneticPr fontId="13" type="noConversion"/>
  </si>
  <si>
    <r>
      <rPr>
        <sz val="14"/>
        <color indexed="8"/>
        <rFont val="標楷體"/>
        <family val="4"/>
        <charset val="136"/>
      </rPr>
      <t>斗六市</t>
    </r>
    <phoneticPr fontId="13" type="noConversion"/>
  </si>
  <si>
    <r>
      <rPr>
        <sz val="14"/>
        <color indexed="8"/>
        <rFont val="標楷體"/>
        <family val="4"/>
        <charset val="136"/>
      </rPr>
      <t>虎尾鎮</t>
    </r>
    <phoneticPr fontId="13" type="noConversion"/>
  </si>
  <si>
    <r>
      <rPr>
        <sz val="14"/>
        <color indexed="8"/>
        <rFont val="標楷體"/>
        <family val="4"/>
        <charset val="136"/>
      </rPr>
      <t>崙背鄉</t>
    </r>
  </si>
  <si>
    <r>
      <rPr>
        <sz val="14"/>
        <color indexed="8"/>
        <rFont val="標楷體"/>
        <family val="4"/>
        <charset val="136"/>
      </rPr>
      <t>土庫鎮</t>
    </r>
    <phoneticPr fontId="13" type="noConversion"/>
  </si>
  <si>
    <r>
      <rPr>
        <sz val="14"/>
        <color indexed="8"/>
        <rFont val="標楷體"/>
        <family val="4"/>
        <charset val="136"/>
      </rPr>
      <t>口湖鄉</t>
    </r>
    <phoneticPr fontId="13" type="noConversion"/>
  </si>
  <si>
    <r>
      <rPr>
        <sz val="14"/>
        <color indexed="8"/>
        <rFont val="標楷體"/>
        <family val="4"/>
        <charset val="136"/>
      </rPr>
      <t>元長鄉</t>
    </r>
    <phoneticPr fontId="13" type="noConversion"/>
  </si>
  <si>
    <r>
      <rPr>
        <sz val="14"/>
        <color indexed="8"/>
        <rFont val="標楷體"/>
        <family val="4"/>
        <charset val="136"/>
      </rPr>
      <t>莿桐鄉</t>
    </r>
    <phoneticPr fontId="13" type="noConversion"/>
  </si>
  <si>
    <r>
      <rPr>
        <sz val="14"/>
        <color indexed="8"/>
        <rFont val="標楷體"/>
        <family val="4"/>
        <charset val="136"/>
      </rPr>
      <t>小計</t>
    </r>
    <phoneticPr fontId="13" type="noConversion"/>
  </si>
  <si>
    <r>
      <t>104</t>
    </r>
    <r>
      <rPr>
        <sz val="22"/>
        <color indexed="8"/>
        <rFont val="標楷體"/>
        <family val="4"/>
        <charset val="136"/>
      </rPr>
      <t>年全國樂齡學習中心志工統計調查表
填報縣市</t>
    </r>
    <r>
      <rPr>
        <sz val="22"/>
        <color indexed="8"/>
        <rFont val="Times New Roman"/>
        <family val="1"/>
      </rPr>
      <t>:_</t>
    </r>
    <r>
      <rPr>
        <sz val="22"/>
        <color indexed="8"/>
        <rFont val="標楷體"/>
        <family val="4"/>
        <charset val="136"/>
      </rPr>
      <t>雲林縣</t>
    </r>
    <r>
      <rPr>
        <sz val="22"/>
        <color indexed="8"/>
        <rFont val="Times New Roman"/>
        <family val="1"/>
      </rPr>
      <t>_</t>
    </r>
    <phoneticPr fontId="13" type="noConversion"/>
  </si>
  <si>
    <r>
      <rPr>
        <sz val="18"/>
        <color indexed="8"/>
        <rFont val="標楷體"/>
        <family val="4"/>
        <charset val="136"/>
      </rPr>
      <t>鹿草鄉樂齡學習中心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</si>
  <si>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太保市樂齡學習中心</t>
    </r>
  </si>
  <si>
    <r>
      <rPr>
        <sz val="18"/>
        <color indexed="8"/>
        <rFont val="標楷體"/>
        <family val="4"/>
        <charset val="136"/>
      </rPr>
      <t>六腳鄉樂齡學習中心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</si>
  <si>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竹崎鄉樂齡學習中心</t>
    </r>
  </si>
  <si>
    <r>
      <rPr>
        <sz val="18"/>
        <color indexed="8"/>
        <rFont val="標楷體"/>
        <family val="4"/>
        <charset val="136"/>
      </rPr>
      <t>布袋鎮樂齡學習中心</t>
    </r>
  </si>
  <si>
    <r>
      <rPr>
        <sz val="18"/>
        <color indexed="8"/>
        <rFont val="標楷體"/>
        <family val="4"/>
        <charset val="136"/>
      </rPr>
      <t>番路鄉樂齡學習中心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</si>
  <si>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民雄鄉樂齡學習中心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</si>
  <si>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阿里山鄉樂齡學習中心</t>
    </r>
  </si>
  <si>
    <r>
      <rPr>
        <sz val="18"/>
        <color indexed="8"/>
        <rFont val="標楷體"/>
        <family val="4"/>
        <charset val="136"/>
      </rPr>
      <t>東石鄉樂齡學習中心</t>
    </r>
  </si>
  <si>
    <r>
      <rPr>
        <sz val="18"/>
        <color indexed="8"/>
        <rFont val="標楷體"/>
        <family val="4"/>
        <charset val="136"/>
      </rPr>
      <t>溪口鄉樂齡學習中心</t>
    </r>
  </si>
  <si>
    <r>
      <t>104</t>
    </r>
    <r>
      <rPr>
        <b/>
        <sz val="14"/>
        <color theme="1"/>
        <rFont val="標楷體"/>
        <family val="4"/>
        <charset val="136"/>
      </rPr>
      <t>年全國樂齡學習中心志工統計調查表
填報縣市</t>
    </r>
    <r>
      <rPr>
        <b/>
        <sz val="14"/>
        <color theme="1"/>
        <rFont val="Times New Roman"/>
        <family val="1"/>
      </rPr>
      <t>:</t>
    </r>
    <r>
      <rPr>
        <b/>
        <u/>
        <sz val="14"/>
        <color indexed="8"/>
        <rFont val="標楷體"/>
        <family val="4"/>
        <charset val="136"/>
      </rPr>
      <t>嘉</t>
    </r>
    <r>
      <rPr>
        <b/>
        <u/>
        <sz val="14"/>
        <color indexed="8"/>
        <rFont val="Times New Roman"/>
        <family val="1"/>
      </rPr>
      <t xml:space="preserve"> </t>
    </r>
    <r>
      <rPr>
        <b/>
        <u/>
        <sz val="14"/>
        <color indexed="8"/>
        <rFont val="標楷體"/>
        <family val="4"/>
        <charset val="136"/>
      </rPr>
      <t>義</t>
    </r>
    <r>
      <rPr>
        <b/>
        <u/>
        <sz val="14"/>
        <color indexed="8"/>
        <rFont val="Times New Roman"/>
        <family val="1"/>
      </rPr>
      <t xml:space="preserve"> </t>
    </r>
    <r>
      <rPr>
        <b/>
        <u/>
        <sz val="14"/>
        <color indexed="8"/>
        <rFont val="標楷體"/>
        <family val="4"/>
        <charset val="136"/>
      </rPr>
      <t>縣</t>
    </r>
    <phoneticPr fontId="13" type="noConversion"/>
  </si>
  <si>
    <r>
      <rPr>
        <b/>
        <sz val="14"/>
        <color theme="1"/>
        <rFont val="標楷體"/>
        <family val="4"/>
        <charset val="136"/>
      </rPr>
      <t>樂齡學習中心
鄉鎮名</t>
    </r>
    <phoneticPr fontId="13" type="noConversion"/>
  </si>
  <si>
    <r>
      <rPr>
        <b/>
        <sz val="14"/>
        <color rgb="FF000000"/>
        <rFont val="標楷體"/>
        <family val="4"/>
        <charset val="136"/>
      </rPr>
      <t>志工人數總計</t>
    </r>
    <r>
      <rPr>
        <b/>
        <sz val="14"/>
        <color rgb="FF000000"/>
        <rFont val="Times New Roman"/>
        <family val="1"/>
      </rPr>
      <t>(A)</t>
    </r>
    <phoneticPr fontId="13" type="noConversion"/>
  </si>
  <si>
    <r>
      <rPr>
        <b/>
        <sz val="14"/>
        <color rgb="FF000000"/>
        <rFont val="標楷體"/>
        <family val="4"/>
        <charset val="136"/>
      </rPr>
      <t>志工年齡</t>
    </r>
    <r>
      <rPr>
        <b/>
        <sz val="14"/>
        <color rgb="FF000000"/>
        <rFont val="Times New Roman"/>
        <family val="1"/>
      </rPr>
      <t>(B)</t>
    </r>
    <phoneticPr fontId="13" type="noConversion"/>
  </si>
  <si>
    <r>
      <rPr>
        <b/>
        <sz val="14"/>
        <color rgb="FF000000"/>
        <rFont val="標楷體"/>
        <family val="4"/>
        <charset val="136"/>
      </rPr>
      <t>領有志工證人數</t>
    </r>
    <r>
      <rPr>
        <b/>
        <sz val="14"/>
        <color rgb="FF000000"/>
        <rFont val="Times New Roman"/>
        <family val="1"/>
      </rPr>
      <t>C</t>
    </r>
  </si>
  <si>
    <r>
      <rPr>
        <b/>
        <sz val="14"/>
        <color rgb="FF000000"/>
        <rFont val="標楷體"/>
        <family val="4"/>
        <charset val="136"/>
      </rPr>
      <t>志工領有樂齡教育專業人員證明人數</t>
    </r>
    <r>
      <rPr>
        <b/>
        <sz val="14"/>
        <color rgb="FF000000"/>
        <rFont val="Times New Roman"/>
        <family val="1"/>
      </rPr>
      <t>D</t>
    </r>
    <phoneticPr fontId="13" type="noConversion"/>
  </si>
  <si>
    <r>
      <t>55-64</t>
    </r>
    <r>
      <rPr>
        <b/>
        <sz val="14"/>
        <color rgb="FF000000"/>
        <rFont val="標楷體"/>
        <family val="4"/>
        <charset val="136"/>
      </rPr>
      <t>歲</t>
    </r>
    <phoneticPr fontId="13" type="noConversion"/>
  </si>
  <si>
    <r>
      <t>64</t>
    </r>
    <r>
      <rPr>
        <b/>
        <sz val="14"/>
        <color rgb="FF000000"/>
        <rFont val="標楷體"/>
        <family val="4"/>
        <charset val="136"/>
      </rPr>
      <t>歲以上</t>
    </r>
    <phoneticPr fontId="13" type="noConversion"/>
  </si>
  <si>
    <r>
      <rPr>
        <b/>
        <sz val="14"/>
        <color theme="1"/>
        <rFont val="標楷體"/>
        <family val="4"/>
        <charset val="136"/>
      </rPr>
      <t>學歷</t>
    </r>
    <phoneticPr fontId="13" type="noConversion"/>
  </si>
  <si>
    <r>
      <rPr>
        <sz val="18"/>
        <color indexed="8"/>
        <rFont val="標楷體"/>
        <family val="4"/>
        <charset val="136"/>
      </rPr>
      <t>嘉義鄉樂齡學習示範中心</t>
    </r>
    <phoneticPr fontId="13" type="noConversion"/>
  </si>
  <si>
    <r>
      <rPr>
        <sz val="18"/>
        <color indexed="8"/>
        <rFont val="標楷體"/>
        <family val="4"/>
        <charset val="136"/>
      </rPr>
      <t>梅山鄉樂齡學習中心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</si>
  <si>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朴子市樂齡學習中心</t>
    </r>
    <phoneticPr fontId="13" type="noConversion"/>
  </si>
  <si>
    <r>
      <rPr>
        <sz val="18"/>
        <color indexed="8"/>
        <rFont val="標楷體"/>
        <family val="4"/>
        <charset val="136"/>
      </rPr>
      <t>義竹鄉樂齡學習中心</t>
    </r>
    <phoneticPr fontId="13" type="noConversion"/>
  </si>
  <si>
    <r>
      <rPr>
        <sz val="18"/>
        <color theme="1"/>
        <rFont val="標楷體"/>
        <family val="4"/>
        <charset val="136"/>
      </rPr>
      <t>中埔鄉樂齡學習中心</t>
    </r>
    <phoneticPr fontId="13" type="noConversion"/>
  </si>
  <si>
    <r>
      <rPr>
        <sz val="18"/>
        <color indexed="8"/>
        <rFont val="標楷體"/>
        <family val="4"/>
        <charset val="136"/>
      </rPr>
      <t>大埔鄉樂齡學習中心</t>
    </r>
    <phoneticPr fontId="13" type="noConversion"/>
  </si>
  <si>
    <r>
      <rPr>
        <sz val="14"/>
        <color theme="1"/>
        <rFont val="標楷體"/>
        <family val="4"/>
        <charset val="136"/>
      </rPr>
      <t>嘉義市西區樂齡學習中心</t>
    </r>
    <phoneticPr fontId="2" type="noConversion"/>
  </si>
  <si>
    <r>
      <rPr>
        <sz val="14"/>
        <color theme="1"/>
        <rFont val="標楷體"/>
        <family val="4"/>
        <charset val="136"/>
      </rPr>
      <t>嘉義市東區樂齡學習中心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</si>
  <si>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:___</t>
    </r>
    <r>
      <rPr>
        <u/>
        <sz val="22"/>
        <color theme="1"/>
        <rFont val="標楷體"/>
        <family val="4"/>
        <charset val="136"/>
      </rPr>
      <t>嘉義市</t>
    </r>
    <r>
      <rPr>
        <sz val="22"/>
        <color theme="1"/>
        <rFont val="Times New Roman"/>
        <family val="1"/>
      </rPr>
      <t>_________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</si>
  <si>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</si>
  <si>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</si>
  <si>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</si>
  <si>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</si>
  <si>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</si>
  <si>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t>104</t>
    </r>
    <r>
      <rPr>
        <sz val="22"/>
        <color indexed="8"/>
        <rFont val="標楷體"/>
        <family val="4"/>
        <charset val="136"/>
      </rPr>
      <t>年全國樂齡學習中心志工統計調查表
填報縣市</t>
    </r>
    <r>
      <rPr>
        <sz val="22"/>
        <color indexed="8"/>
        <rFont val="Times New Roman"/>
        <family val="1"/>
      </rPr>
      <t>:</t>
    </r>
    <r>
      <rPr>
        <sz val="22"/>
        <color indexed="8"/>
        <rFont val="標楷體"/>
        <family val="4"/>
        <charset val="136"/>
      </rPr>
      <t>臺南市</t>
    </r>
    <phoneticPr fontId="13" type="noConversion"/>
  </si>
  <si>
    <r>
      <rPr>
        <b/>
        <sz val="14"/>
        <color indexed="8"/>
        <rFont val="標楷體"/>
        <family val="4"/>
        <charset val="136"/>
      </rPr>
      <t>男</t>
    </r>
    <r>
      <rPr>
        <b/>
        <sz val="14"/>
        <color indexed="8"/>
        <rFont val="Times New Roman"/>
        <family val="1"/>
      </rPr>
      <t>(A)</t>
    </r>
    <phoneticPr fontId="13" type="noConversion"/>
  </si>
  <si>
    <r>
      <rPr>
        <b/>
        <sz val="14"/>
        <color indexed="8"/>
        <rFont val="標楷體"/>
        <family val="4"/>
        <charset val="136"/>
      </rPr>
      <t>女</t>
    </r>
    <r>
      <rPr>
        <b/>
        <sz val="14"/>
        <color indexed="8"/>
        <rFont val="Times New Roman"/>
        <family val="1"/>
      </rPr>
      <t>(B)</t>
    </r>
    <phoneticPr fontId="13" type="noConversion"/>
  </si>
  <si>
    <r>
      <rPr>
        <b/>
        <sz val="14"/>
        <color indexed="8"/>
        <rFont val="標楷體"/>
        <family val="4"/>
        <charset val="136"/>
      </rPr>
      <t>合計</t>
    </r>
    <r>
      <rPr>
        <b/>
        <sz val="14"/>
        <color indexed="8"/>
        <rFont val="Times New Roman"/>
        <family val="1"/>
      </rPr>
      <t>(A+B)</t>
    </r>
    <phoneticPr fontId="13" type="noConversion"/>
  </si>
  <si>
    <r>
      <rPr>
        <b/>
        <sz val="14"/>
        <color indexed="8"/>
        <rFont val="標楷體"/>
        <family val="4"/>
        <charset val="136"/>
      </rPr>
      <t>未達</t>
    </r>
    <r>
      <rPr>
        <b/>
        <sz val="14"/>
        <color indexed="8"/>
        <rFont val="Times New Roman"/>
        <family val="1"/>
      </rPr>
      <t>55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</si>
  <si>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t>55-64</t>
    </r>
    <r>
      <rPr>
        <b/>
        <sz val="14"/>
        <color indexed="8"/>
        <rFont val="標楷體"/>
        <family val="4"/>
        <charset val="136"/>
      </rPr>
      <t>歲</t>
    </r>
    <phoneticPr fontId="13" type="noConversion"/>
  </si>
  <si>
    <r>
      <t>64</t>
    </r>
    <r>
      <rPr>
        <b/>
        <sz val="14"/>
        <color indexed="8"/>
        <rFont val="標楷體"/>
        <family val="4"/>
        <charset val="136"/>
      </rPr>
      <t>歲以上</t>
    </r>
    <phoneticPr fontId="13" type="noConversion"/>
  </si>
  <si>
    <r>
      <rPr>
        <b/>
        <sz val="14"/>
        <color indexed="8"/>
        <rFont val="標楷體"/>
        <family val="4"/>
        <charset val="136"/>
      </rPr>
      <t>男性小計</t>
    </r>
    <phoneticPr fontId="13" type="noConversion"/>
  </si>
  <si>
    <r>
      <rPr>
        <b/>
        <sz val="14"/>
        <color indexed="8"/>
        <rFont val="標楷體"/>
        <family val="4"/>
        <charset val="136"/>
      </rPr>
      <t>女性小計</t>
    </r>
    <phoneticPr fontId="13" type="noConversion"/>
  </si>
  <si>
    <r>
      <rPr>
        <b/>
        <sz val="14"/>
        <color indexed="8"/>
        <rFont val="標楷體"/>
        <family val="4"/>
        <charset val="136"/>
      </rPr>
      <t>合計</t>
    </r>
    <phoneticPr fontId="2" type="noConversion"/>
  </si>
  <si>
    <r>
      <rPr>
        <b/>
        <sz val="14"/>
        <color indexed="8"/>
        <rFont val="標楷體"/>
        <family val="4"/>
        <charset val="136"/>
      </rPr>
      <t>性別</t>
    </r>
    <phoneticPr fontId="13" type="noConversion"/>
  </si>
  <si>
    <r>
      <rPr>
        <b/>
        <sz val="14"/>
        <color indexed="8"/>
        <rFont val="標楷體"/>
        <family val="4"/>
        <charset val="136"/>
      </rPr>
      <t>年齡</t>
    </r>
    <phoneticPr fontId="13" type="noConversion"/>
  </si>
  <si>
    <r>
      <rPr>
        <b/>
        <sz val="14"/>
        <color indexed="8"/>
        <rFont val="標楷體"/>
        <family val="4"/>
        <charset val="136"/>
      </rPr>
      <t>職業</t>
    </r>
    <phoneticPr fontId="13" type="noConversion"/>
  </si>
  <si>
    <r>
      <rPr>
        <sz val="14"/>
        <color indexed="8"/>
        <rFont val="標楷體"/>
        <family val="4"/>
        <charset val="136"/>
      </rPr>
      <t>學歷</t>
    </r>
    <phoneticPr fontId="13" type="noConversion"/>
  </si>
  <si>
    <r>
      <rPr>
        <sz val="12"/>
        <color rgb="FF000000"/>
        <rFont val="標楷體"/>
        <family val="4"/>
        <charset val="136"/>
      </rPr>
      <t>臺南市樂齡示範中心</t>
    </r>
  </si>
  <si>
    <r>
      <rPr>
        <sz val="12"/>
        <color rgb="FF000000"/>
        <rFont val="標楷體"/>
        <family val="4"/>
        <charset val="136"/>
      </rPr>
      <t>臺南市南區樂齡學習中心</t>
    </r>
  </si>
  <si>
    <r>
      <rPr>
        <sz val="12"/>
        <color rgb="FF000000"/>
        <rFont val="標楷體"/>
        <family val="4"/>
        <charset val="136"/>
      </rPr>
      <t>臺南市北區樂齡學習中心</t>
    </r>
  </si>
  <si>
    <r>
      <rPr>
        <sz val="12"/>
        <color rgb="FF000000"/>
        <rFont val="標楷體"/>
        <family val="4"/>
        <charset val="136"/>
      </rPr>
      <t>臺南市安平區樂齡學習中心</t>
    </r>
  </si>
  <si>
    <r>
      <rPr>
        <sz val="12"/>
        <color rgb="FF000000"/>
        <rFont val="標楷體"/>
        <family val="4"/>
        <charset val="136"/>
      </rPr>
      <t>臺南市安南區南興樂齡學習中心</t>
    </r>
  </si>
  <si>
    <r>
      <rPr>
        <sz val="12"/>
        <color rgb="FF000000"/>
        <rFont val="標楷體"/>
        <family val="4"/>
        <charset val="136"/>
      </rPr>
      <t>臺南市永康區樂齡學習中心</t>
    </r>
  </si>
  <si>
    <r>
      <rPr>
        <sz val="12"/>
        <color rgb="FF000000"/>
        <rFont val="標楷體"/>
        <family val="4"/>
        <charset val="136"/>
      </rPr>
      <t>臺南市歸仁區樂齡學習中心</t>
    </r>
  </si>
  <si>
    <r>
      <rPr>
        <sz val="12"/>
        <color rgb="FF000000"/>
        <rFont val="標楷體"/>
        <family val="4"/>
        <charset val="136"/>
      </rPr>
      <t>臺南市新化區樂齡學習中心</t>
    </r>
  </si>
  <si>
    <r>
      <rPr>
        <sz val="12"/>
        <color rgb="FF000000"/>
        <rFont val="標楷體"/>
        <family val="4"/>
        <charset val="136"/>
      </rPr>
      <t>臺南市南化區樂齡學習中心</t>
    </r>
  </si>
  <si>
    <r>
      <rPr>
        <sz val="12"/>
        <color rgb="FF000000"/>
        <rFont val="標楷體"/>
        <family val="4"/>
        <charset val="136"/>
      </rPr>
      <t>臺南市仁德區樂齡學習中心</t>
    </r>
  </si>
  <si>
    <r>
      <rPr>
        <sz val="12"/>
        <color rgb="FF000000"/>
        <rFont val="標楷體"/>
        <family val="4"/>
        <charset val="136"/>
      </rPr>
      <t>臺南市官田區樂齡學習中心</t>
    </r>
  </si>
  <si>
    <r>
      <rPr>
        <sz val="12"/>
        <color rgb="FF000000"/>
        <rFont val="標楷體"/>
        <family val="4"/>
        <charset val="136"/>
      </rPr>
      <t>臺南市佳里區樂齡學習中心</t>
    </r>
  </si>
  <si>
    <r>
      <rPr>
        <sz val="12"/>
        <color rgb="FF000000"/>
        <rFont val="標楷體"/>
        <family val="4"/>
        <charset val="136"/>
      </rPr>
      <t>臺南市西港區樂齡學習中心</t>
    </r>
  </si>
  <si>
    <r>
      <rPr>
        <sz val="12"/>
        <color rgb="FF000000"/>
        <rFont val="標楷體"/>
        <family val="4"/>
        <charset val="136"/>
      </rPr>
      <t>臺南市七股區樂齡學習中心</t>
    </r>
  </si>
  <si>
    <r>
      <rPr>
        <sz val="12"/>
        <color rgb="FF000000"/>
        <rFont val="標楷體"/>
        <family val="4"/>
        <charset val="136"/>
      </rPr>
      <t>臺南市將軍區樂齡學習中心</t>
    </r>
  </si>
  <si>
    <r>
      <rPr>
        <sz val="12"/>
        <color rgb="FF000000"/>
        <rFont val="標楷體"/>
        <family val="4"/>
        <charset val="136"/>
      </rPr>
      <t>臺南市學甲區樂齡學習中心</t>
    </r>
  </si>
  <si>
    <r>
      <rPr>
        <sz val="12"/>
        <color rgb="FF000000"/>
        <rFont val="標楷體"/>
        <family val="4"/>
        <charset val="136"/>
      </rPr>
      <t>臺南市東山區樂齡學習中心</t>
    </r>
  </si>
  <si>
    <r>
      <rPr>
        <sz val="12"/>
        <color rgb="FF000000"/>
        <rFont val="標楷體"/>
        <family val="4"/>
        <charset val="136"/>
      </rPr>
      <t>臺南市柳營區樂齡學習中心</t>
    </r>
  </si>
  <si>
    <r>
      <rPr>
        <sz val="12"/>
        <color rgb="FF000000"/>
        <rFont val="標楷體"/>
        <family val="4"/>
        <charset val="136"/>
      </rPr>
      <t>臺南市善化區樂齡學習中心</t>
    </r>
  </si>
  <si>
    <r>
      <rPr>
        <sz val="12"/>
        <color rgb="FF000000"/>
        <rFont val="標楷體"/>
        <family val="4"/>
        <charset val="136"/>
      </rPr>
      <t>臺南市安定區南興樂齡學習中心</t>
    </r>
  </si>
  <si>
    <r>
      <rPr>
        <sz val="12"/>
        <color rgb="FF000000"/>
        <rFont val="標楷體"/>
        <family val="4"/>
        <charset val="136"/>
      </rPr>
      <t>臺南市大內區樂齡學習中心</t>
    </r>
  </si>
  <si>
    <r>
      <rPr>
        <sz val="12"/>
        <color rgb="FF000000"/>
        <rFont val="標楷體"/>
        <family val="4"/>
        <charset val="136"/>
      </rPr>
      <t>臺南市白河區樂齡學習中心</t>
    </r>
  </si>
  <si>
    <r>
      <rPr>
        <sz val="12"/>
        <color rgb="FF000000"/>
        <rFont val="標楷體"/>
        <family val="4"/>
        <charset val="136"/>
      </rPr>
      <t>臺南市左鎮區樂齡學習中心</t>
    </r>
  </si>
  <si>
    <r>
      <rPr>
        <sz val="12"/>
        <color rgb="FF000000"/>
        <rFont val="標楷體"/>
        <family val="4"/>
        <charset val="136"/>
      </rPr>
      <t>臺南市後壁區樂齡學習中心</t>
    </r>
  </si>
  <si>
    <r>
      <rPr>
        <sz val="12"/>
        <color rgb="FF000000"/>
        <rFont val="標楷體"/>
        <family val="4"/>
        <charset val="136"/>
      </rPr>
      <t>臺南市關廟區樂齡學習中心</t>
    </r>
  </si>
  <si>
    <r>
      <rPr>
        <sz val="12"/>
        <color rgb="FF000000"/>
        <rFont val="標楷體"/>
        <family val="4"/>
        <charset val="136"/>
      </rPr>
      <t>臺南市六甲區樂齡學習中心</t>
    </r>
  </si>
  <si>
    <r>
      <rPr>
        <sz val="12"/>
        <color rgb="FF000000"/>
        <rFont val="標楷體"/>
        <family val="4"/>
        <charset val="136"/>
      </rPr>
      <t>臺南市山上區樂齡學習中心</t>
    </r>
  </si>
  <si>
    <r>
      <rPr>
        <sz val="12"/>
        <color rgb="FF000000"/>
        <rFont val="標楷體"/>
        <family val="4"/>
        <charset val="136"/>
      </rPr>
      <t>臺南市楠西區樂齡學習中心</t>
    </r>
  </si>
  <si>
    <r>
      <rPr>
        <sz val="12"/>
        <color rgb="FF000000"/>
        <rFont val="標楷體"/>
        <family val="4"/>
        <charset val="136"/>
      </rPr>
      <t>臺南市新市區樂齡學習中心</t>
    </r>
  </si>
  <si>
    <r>
      <rPr>
        <sz val="12"/>
        <color rgb="FF000000"/>
        <rFont val="標楷體"/>
        <family val="4"/>
        <charset val="136"/>
      </rPr>
      <t>臺南市北門區樂齡學習中心</t>
    </r>
  </si>
  <si>
    <r>
      <rPr>
        <sz val="12"/>
        <color rgb="FF000000"/>
        <rFont val="標楷體"/>
        <family val="4"/>
        <charset val="136"/>
      </rPr>
      <t>臺南市東區樂齡學習中心</t>
    </r>
  </si>
  <si>
    <r>
      <rPr>
        <sz val="12"/>
        <color rgb="FF000000"/>
        <rFont val="標楷體"/>
        <family val="4"/>
        <charset val="136"/>
      </rPr>
      <t>臺南市鹽水區樂齡學習中心</t>
    </r>
  </si>
  <si>
    <r>
      <rPr>
        <sz val="12"/>
        <color rgb="FF000000"/>
        <rFont val="標楷體"/>
        <family val="4"/>
        <charset val="136"/>
      </rPr>
      <t>臺南市下營區樂齡學習中心</t>
    </r>
  </si>
  <si>
    <r>
      <rPr>
        <sz val="12"/>
        <color rgb="FF000000"/>
        <rFont val="標楷體"/>
        <family val="4"/>
        <charset val="136"/>
      </rPr>
      <t>臺南市玉井區樂齡學習中</t>
    </r>
  </si>
  <si>
    <r>
      <rPr>
        <sz val="12"/>
        <color rgb="FF000000"/>
        <rFont val="標楷體"/>
        <family val="4"/>
        <charset val="136"/>
      </rPr>
      <t>臺南市龍崎區樂齡學習中心</t>
    </r>
  </si>
  <si>
    <r>
      <rPr>
        <sz val="12"/>
        <color rgb="FF000000"/>
        <rFont val="標楷體"/>
        <family val="4"/>
        <charset val="136"/>
      </rPr>
      <t>臺南市新營區樂齡學習中心</t>
    </r>
  </si>
  <si>
    <r>
      <rPr>
        <sz val="12"/>
        <color rgb="FF000000"/>
        <rFont val="標楷體"/>
        <family val="4"/>
        <charset val="136"/>
      </rPr>
      <t>臺南市中西區</t>
    </r>
    <r>
      <rPr>
        <sz val="12"/>
        <color rgb="FF000000"/>
        <rFont val="Times New Roman"/>
        <family val="1"/>
      </rPr>
      <t>YMCA</t>
    </r>
    <r>
      <rPr>
        <sz val="12"/>
        <color rgb="FF000000"/>
        <rFont val="標楷體"/>
        <family val="4"/>
        <charset val="136"/>
      </rPr>
      <t>樂齡學習中心</t>
    </r>
  </si>
  <si>
    <r>
      <rPr>
        <sz val="12"/>
        <color rgb="FF000000"/>
        <rFont val="標楷體"/>
        <family val="4"/>
        <charset val="136"/>
      </rPr>
      <t>小計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</si>
  <si>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:_____</t>
    </r>
    <r>
      <rPr>
        <sz val="22"/>
        <color theme="1"/>
        <rFont val="標楷體"/>
        <family val="4"/>
        <charset val="136"/>
      </rPr>
      <t>高雄市</t>
    </r>
    <r>
      <rPr>
        <sz val="22"/>
        <color theme="1"/>
        <rFont val="Times New Roman"/>
        <family val="1"/>
      </rPr>
      <t>_______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</si>
  <si>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</si>
  <si>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</si>
  <si>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</si>
  <si>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</si>
  <si>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</si>
  <si>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4"/>
        <color indexed="8"/>
        <rFont val="標楷體"/>
        <family val="4"/>
        <charset val="136"/>
      </rPr>
      <t>苓雅區</t>
    </r>
    <phoneticPr fontId="13" type="noConversion"/>
  </si>
  <si>
    <r>
      <rPr>
        <sz val="14"/>
        <color indexed="8"/>
        <rFont val="標楷體"/>
        <family val="4"/>
        <charset val="136"/>
      </rPr>
      <t>三民區</t>
    </r>
    <phoneticPr fontId="13" type="noConversion"/>
  </si>
  <si>
    <r>
      <rPr>
        <sz val="14"/>
        <color indexed="8"/>
        <rFont val="標楷體"/>
        <family val="4"/>
        <charset val="136"/>
      </rPr>
      <t>美濃區</t>
    </r>
    <phoneticPr fontId="13" type="noConversion"/>
  </si>
  <si>
    <r>
      <rPr>
        <sz val="14"/>
        <color indexed="8"/>
        <rFont val="標楷體"/>
        <family val="4"/>
        <charset val="136"/>
      </rPr>
      <t>旗津區</t>
    </r>
    <phoneticPr fontId="13" type="noConversion"/>
  </si>
  <si>
    <r>
      <rPr>
        <sz val="14"/>
        <color indexed="8"/>
        <rFont val="標楷體"/>
        <family val="4"/>
        <charset val="136"/>
      </rPr>
      <t>小港區</t>
    </r>
    <phoneticPr fontId="13" type="noConversion"/>
  </si>
  <si>
    <r>
      <rPr>
        <sz val="14"/>
        <rFont val="標楷體"/>
        <family val="4"/>
        <charset val="136"/>
      </rPr>
      <t>楠梓區</t>
    </r>
    <phoneticPr fontId="13" type="noConversion"/>
  </si>
  <si>
    <r>
      <rPr>
        <sz val="14"/>
        <color indexed="8"/>
        <rFont val="標楷體"/>
        <family val="4"/>
        <charset val="136"/>
      </rPr>
      <t>新興區</t>
    </r>
    <phoneticPr fontId="13" type="noConversion"/>
  </si>
  <si>
    <r>
      <rPr>
        <sz val="14"/>
        <rFont val="標楷體"/>
        <family val="4"/>
        <charset val="136"/>
      </rPr>
      <t>大寮區</t>
    </r>
    <phoneticPr fontId="13" type="noConversion"/>
  </si>
  <si>
    <r>
      <rPr>
        <sz val="14"/>
        <color indexed="8"/>
        <rFont val="標楷體"/>
        <family val="4"/>
        <charset val="136"/>
      </rPr>
      <t>岡山區</t>
    </r>
    <phoneticPr fontId="13" type="noConversion"/>
  </si>
  <si>
    <r>
      <rPr>
        <sz val="14"/>
        <rFont val="標楷體"/>
        <family val="4"/>
        <charset val="136"/>
      </rPr>
      <t>桃源區</t>
    </r>
    <phoneticPr fontId="13" type="noConversion"/>
  </si>
  <si>
    <r>
      <rPr>
        <sz val="14"/>
        <color indexed="8"/>
        <rFont val="標楷體"/>
        <family val="4"/>
        <charset val="136"/>
      </rPr>
      <t>前鎮區</t>
    </r>
    <phoneticPr fontId="13" type="noConversion"/>
  </si>
  <si>
    <r>
      <rPr>
        <sz val="14"/>
        <color indexed="8"/>
        <rFont val="標楷體"/>
        <family val="4"/>
        <charset val="136"/>
      </rPr>
      <t>前金區</t>
    </r>
    <phoneticPr fontId="13" type="noConversion"/>
  </si>
  <si>
    <r>
      <rPr>
        <sz val="14"/>
        <color indexed="8"/>
        <rFont val="標楷體"/>
        <family val="4"/>
        <charset val="136"/>
      </rPr>
      <t>鼓山區</t>
    </r>
    <phoneticPr fontId="13" type="noConversion"/>
  </si>
  <si>
    <r>
      <rPr>
        <sz val="14"/>
        <color indexed="8"/>
        <rFont val="標楷體"/>
        <family val="4"/>
        <charset val="136"/>
      </rPr>
      <t>左營區</t>
    </r>
    <phoneticPr fontId="13" type="noConversion"/>
  </si>
  <si>
    <r>
      <rPr>
        <sz val="14"/>
        <color indexed="8"/>
        <rFont val="標楷體"/>
        <family val="4"/>
        <charset val="136"/>
      </rPr>
      <t>茄萣區</t>
    </r>
    <phoneticPr fontId="13" type="noConversion"/>
  </si>
  <si>
    <r>
      <rPr>
        <sz val="14"/>
        <color indexed="8"/>
        <rFont val="標楷體"/>
        <family val="4"/>
        <charset val="136"/>
      </rPr>
      <t>內門區</t>
    </r>
    <phoneticPr fontId="13" type="noConversion"/>
  </si>
  <si>
    <r>
      <rPr>
        <sz val="14"/>
        <color indexed="8"/>
        <rFont val="標楷體"/>
        <family val="4"/>
        <charset val="136"/>
      </rPr>
      <t>仁武區</t>
    </r>
    <phoneticPr fontId="13" type="noConversion"/>
  </si>
  <si>
    <r>
      <rPr>
        <sz val="14"/>
        <color indexed="8"/>
        <rFont val="標楷體"/>
        <family val="4"/>
        <charset val="136"/>
      </rPr>
      <t>湖內區</t>
    </r>
    <phoneticPr fontId="13" type="noConversion"/>
  </si>
  <si>
    <r>
      <rPr>
        <sz val="14"/>
        <color indexed="8"/>
        <rFont val="標楷體"/>
        <family val="4"/>
        <charset val="136"/>
      </rPr>
      <t>彌陀區</t>
    </r>
    <phoneticPr fontId="13" type="noConversion"/>
  </si>
  <si>
    <r>
      <rPr>
        <sz val="14"/>
        <color indexed="8"/>
        <rFont val="標楷體"/>
        <family val="4"/>
        <charset val="136"/>
      </rPr>
      <t>阿蓮區</t>
    </r>
    <phoneticPr fontId="13" type="noConversion"/>
  </si>
  <si>
    <r>
      <rPr>
        <sz val="14"/>
        <color indexed="8"/>
        <rFont val="標楷體"/>
        <family val="4"/>
        <charset val="136"/>
      </rPr>
      <t>燕巢區</t>
    </r>
    <phoneticPr fontId="13" type="noConversion"/>
  </si>
  <si>
    <r>
      <rPr>
        <sz val="14"/>
        <rFont val="標楷體"/>
        <family val="4"/>
        <charset val="136"/>
      </rPr>
      <t>大樹區</t>
    </r>
    <phoneticPr fontId="13" type="noConversion"/>
  </si>
  <si>
    <r>
      <rPr>
        <sz val="14"/>
        <rFont val="標楷體"/>
        <family val="4"/>
        <charset val="136"/>
      </rPr>
      <t>鳳山區</t>
    </r>
    <phoneticPr fontId="13" type="noConversion"/>
  </si>
  <si>
    <r>
      <rPr>
        <sz val="14"/>
        <color indexed="8"/>
        <rFont val="標楷體"/>
        <family val="4"/>
        <charset val="136"/>
      </rPr>
      <t>路竹區</t>
    </r>
    <phoneticPr fontId="13" type="noConversion"/>
  </si>
  <si>
    <r>
      <rPr>
        <sz val="14"/>
        <color indexed="8"/>
        <rFont val="標楷體"/>
        <family val="4"/>
        <charset val="136"/>
      </rPr>
      <t>大社區</t>
    </r>
    <phoneticPr fontId="13" type="noConversion"/>
  </si>
  <si>
    <r>
      <rPr>
        <sz val="14"/>
        <color indexed="8"/>
        <rFont val="標楷體"/>
        <family val="4"/>
        <charset val="136"/>
      </rPr>
      <t>橋頭區</t>
    </r>
    <phoneticPr fontId="13" type="noConversion"/>
  </si>
  <si>
    <r>
      <rPr>
        <sz val="14"/>
        <color indexed="8"/>
        <rFont val="標楷體"/>
        <family val="4"/>
        <charset val="136"/>
      </rPr>
      <t>鹽埕區</t>
    </r>
    <phoneticPr fontId="13" type="noConversion"/>
  </si>
  <si>
    <r>
      <rPr>
        <sz val="14"/>
        <color indexed="8"/>
        <rFont val="標楷體"/>
        <family val="4"/>
        <charset val="136"/>
      </rPr>
      <t>林園區</t>
    </r>
    <phoneticPr fontId="13" type="noConversion"/>
  </si>
  <si>
    <r>
      <rPr>
        <sz val="14"/>
        <rFont val="標楷體"/>
        <family val="4"/>
        <charset val="136"/>
      </rPr>
      <t>鳥松區</t>
    </r>
    <phoneticPr fontId="13" type="noConversion"/>
  </si>
  <si>
    <r>
      <rPr>
        <sz val="14"/>
        <color theme="1"/>
        <rFont val="標楷體"/>
        <family val="4"/>
        <charset val="136"/>
      </rPr>
      <t>旗山區</t>
    </r>
    <phoneticPr fontId="2" type="noConversion"/>
  </si>
  <si>
    <r>
      <rPr>
        <sz val="14"/>
        <color theme="1"/>
        <rFont val="標楷體"/>
        <family val="4"/>
        <charset val="136"/>
      </rPr>
      <t>杉林區</t>
    </r>
    <phoneticPr fontId="2" type="noConversion"/>
  </si>
  <si>
    <r>
      <rPr>
        <sz val="14"/>
        <rFont val="標楷體"/>
        <family val="4"/>
        <charset val="136"/>
      </rPr>
      <t>那瑪夏區</t>
    </r>
    <phoneticPr fontId="2" type="noConversion"/>
  </si>
  <si>
    <r>
      <rPr>
        <sz val="14"/>
        <color theme="1"/>
        <rFont val="標楷體"/>
        <family val="4"/>
        <charset val="136"/>
      </rPr>
      <t>甲仙區</t>
    </r>
    <phoneticPr fontId="2" type="noConversion"/>
  </si>
  <si>
    <r>
      <rPr>
        <sz val="14"/>
        <color theme="1"/>
        <rFont val="標楷體"/>
        <family val="4"/>
        <charset val="136"/>
      </rPr>
      <t>永安區</t>
    </r>
    <phoneticPr fontId="2" type="noConversion"/>
  </si>
  <si>
    <r>
      <rPr>
        <sz val="12"/>
        <color theme="1"/>
        <rFont val="標楷體"/>
        <family val="4"/>
        <charset val="136"/>
      </rPr>
      <t>小計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</si>
  <si>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</t>
    </r>
    <r>
      <rPr>
        <sz val="22"/>
        <color theme="1"/>
        <rFont val="標楷體"/>
        <family val="4"/>
        <charset val="136"/>
      </rPr>
      <t>屏東縣</t>
    </r>
    <r>
      <rPr>
        <sz val="22"/>
        <color theme="1"/>
        <rFont val="Times New Roman"/>
        <family val="1"/>
      </rPr>
      <t>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</si>
  <si>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</si>
  <si>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</si>
  <si>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</si>
  <si>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</si>
  <si>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</si>
  <si>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1"/>
        <rFont val="標楷體"/>
        <family val="4"/>
        <charset val="136"/>
      </rPr>
      <t>屏東縣示範中心</t>
    </r>
  </si>
  <si>
    <r>
      <rPr>
        <sz val="11"/>
        <rFont val="標楷體"/>
        <family val="4"/>
        <charset val="136"/>
      </rPr>
      <t>麟洛鄉</t>
    </r>
  </si>
  <si>
    <r>
      <rPr>
        <sz val="11"/>
        <rFont val="標楷體"/>
        <family val="4"/>
        <charset val="136"/>
      </rPr>
      <t>里港鄉</t>
    </r>
  </si>
  <si>
    <r>
      <rPr>
        <sz val="11"/>
        <rFont val="標楷體"/>
        <family val="4"/>
        <charset val="136"/>
      </rPr>
      <t>新埤鄉</t>
    </r>
    <phoneticPr fontId="2" type="noConversion"/>
  </si>
  <si>
    <r>
      <rPr>
        <sz val="11"/>
        <rFont val="標楷體"/>
        <family val="4"/>
        <charset val="136"/>
      </rPr>
      <t>滿州鄉</t>
    </r>
    <phoneticPr fontId="2" type="noConversion"/>
  </si>
  <si>
    <r>
      <rPr>
        <sz val="11"/>
        <rFont val="標楷體"/>
        <family val="4"/>
        <charset val="136"/>
      </rPr>
      <t>竹田鄉</t>
    </r>
  </si>
  <si>
    <r>
      <rPr>
        <sz val="11"/>
        <rFont val="標楷體"/>
        <family val="4"/>
        <charset val="136"/>
      </rPr>
      <t>崁頂鄉</t>
    </r>
  </si>
  <si>
    <r>
      <rPr>
        <sz val="11"/>
        <rFont val="標楷體"/>
        <family val="4"/>
        <charset val="136"/>
      </rPr>
      <t>佳冬鄉</t>
    </r>
  </si>
  <si>
    <r>
      <rPr>
        <sz val="11"/>
        <rFont val="標楷體"/>
        <family val="4"/>
        <charset val="136"/>
      </rPr>
      <t>東港鎮</t>
    </r>
  </si>
  <si>
    <r>
      <rPr>
        <sz val="11"/>
        <rFont val="標楷體"/>
        <family val="4"/>
        <charset val="136"/>
      </rPr>
      <t>鹽埔鄉</t>
    </r>
  </si>
  <si>
    <r>
      <rPr>
        <sz val="11"/>
        <rFont val="標楷體"/>
        <family val="4"/>
        <charset val="136"/>
      </rPr>
      <t>枋寮鄉</t>
    </r>
  </si>
  <si>
    <r>
      <rPr>
        <sz val="11"/>
        <rFont val="標楷體"/>
        <family val="4"/>
        <charset val="136"/>
      </rPr>
      <t>長治鄉</t>
    </r>
  </si>
  <si>
    <r>
      <rPr>
        <sz val="11"/>
        <rFont val="標楷體"/>
        <family val="4"/>
        <charset val="136"/>
      </rPr>
      <t>內埔鄉</t>
    </r>
    <phoneticPr fontId="2" type="noConversion"/>
  </si>
  <si>
    <r>
      <rPr>
        <sz val="11"/>
        <rFont val="標楷體"/>
        <family val="4"/>
        <charset val="136"/>
      </rPr>
      <t>牡丹鄉</t>
    </r>
    <phoneticPr fontId="2" type="noConversion"/>
  </si>
  <si>
    <r>
      <rPr>
        <sz val="11"/>
        <rFont val="標楷體"/>
        <family val="4"/>
        <charset val="136"/>
      </rPr>
      <t>萬丹鄉</t>
    </r>
    <phoneticPr fontId="2" type="noConversion"/>
  </si>
  <si>
    <r>
      <rPr>
        <sz val="11"/>
        <rFont val="標楷體"/>
        <family val="4"/>
        <charset val="136"/>
      </rPr>
      <t>高樹鄉</t>
    </r>
    <phoneticPr fontId="2" type="noConversion"/>
  </si>
  <si>
    <r>
      <rPr>
        <sz val="11"/>
        <rFont val="標楷體"/>
        <family val="4"/>
        <charset val="136"/>
      </rPr>
      <t>九如鄉</t>
    </r>
  </si>
  <si>
    <r>
      <rPr>
        <sz val="11"/>
        <rFont val="標楷體"/>
        <family val="4"/>
        <charset val="136"/>
      </rPr>
      <t>琉球鄉</t>
    </r>
    <phoneticPr fontId="2" type="noConversion"/>
  </si>
  <si>
    <r>
      <rPr>
        <sz val="11"/>
        <rFont val="標楷體"/>
        <family val="4"/>
        <charset val="136"/>
      </rPr>
      <t>枋山鄉</t>
    </r>
  </si>
  <si>
    <r>
      <rPr>
        <sz val="11"/>
        <rFont val="標楷體"/>
        <family val="4"/>
        <charset val="136"/>
      </rPr>
      <t>恆春鎮</t>
    </r>
  </si>
  <si>
    <r>
      <rPr>
        <sz val="11"/>
        <rFont val="標楷體"/>
        <family val="4"/>
        <charset val="136"/>
      </rPr>
      <t>潮州鎮</t>
    </r>
  </si>
  <si>
    <r>
      <rPr>
        <sz val="11"/>
        <rFont val="標楷體"/>
        <family val="4"/>
        <charset val="136"/>
      </rPr>
      <t>三地門鄉</t>
    </r>
  </si>
  <si>
    <r>
      <rPr>
        <sz val="11"/>
        <rFont val="標楷體"/>
        <family val="4"/>
        <charset val="136"/>
      </rPr>
      <t>獅子鄉</t>
    </r>
  </si>
  <si>
    <r>
      <rPr>
        <sz val="11"/>
        <rFont val="標楷體"/>
        <family val="4"/>
        <charset val="136"/>
      </rPr>
      <t>屏東市</t>
    </r>
  </si>
  <si>
    <r>
      <rPr>
        <sz val="11"/>
        <rFont val="標楷體"/>
        <family val="4"/>
        <charset val="136"/>
      </rPr>
      <t>車城鄉</t>
    </r>
    <phoneticPr fontId="2" type="noConversion"/>
  </si>
  <si>
    <r>
      <rPr>
        <sz val="11"/>
        <rFont val="標楷體"/>
        <family val="4"/>
        <charset val="136"/>
      </rPr>
      <t>瑪家鄉</t>
    </r>
    <phoneticPr fontId="2" type="noConversion"/>
  </si>
  <si>
    <r>
      <rPr>
        <sz val="11"/>
        <color indexed="8"/>
        <rFont val="標楷體"/>
        <family val="4"/>
        <charset val="136"/>
      </rPr>
      <t>新園鄉</t>
    </r>
  </si>
  <si>
    <r>
      <rPr>
        <sz val="11"/>
        <rFont val="標楷體"/>
        <family val="4"/>
        <charset val="136"/>
      </rPr>
      <t>泰武鄉</t>
    </r>
  </si>
  <si>
    <r>
      <rPr>
        <sz val="14"/>
        <color indexed="8"/>
        <rFont val="標楷體"/>
        <family val="4"/>
        <charset val="136"/>
      </rPr>
      <t>礁溪鄉樂齡學習中心</t>
    </r>
  </si>
  <si>
    <r>
      <rPr>
        <sz val="14"/>
        <color indexed="8"/>
        <rFont val="標楷體"/>
        <family val="4"/>
        <charset val="136"/>
      </rPr>
      <t>蘇澳鎮樂齡學習中心</t>
    </r>
  </si>
  <si>
    <r>
      <rPr>
        <sz val="14"/>
        <color indexed="8"/>
        <rFont val="標楷體"/>
        <family val="4"/>
        <charset val="136"/>
      </rPr>
      <t>冬山鄉樂齡學習中心</t>
    </r>
  </si>
  <si>
    <r>
      <rPr>
        <sz val="14"/>
        <color indexed="8"/>
        <rFont val="標楷體"/>
        <family val="4"/>
        <charset val="136"/>
      </rPr>
      <t>羅東鎮樂齡學習中心</t>
    </r>
  </si>
  <si>
    <r>
      <rPr>
        <sz val="14"/>
        <color indexed="8"/>
        <rFont val="標楷體"/>
        <family val="4"/>
        <charset val="136"/>
      </rPr>
      <t>壯圍鄉樂齡學習中心</t>
    </r>
  </si>
  <si>
    <r>
      <rPr>
        <sz val="14"/>
        <color indexed="8"/>
        <rFont val="標楷體"/>
        <family val="4"/>
        <charset val="136"/>
      </rPr>
      <t>員山鄉樂齡學習中心</t>
    </r>
  </si>
  <si>
    <r>
      <rPr>
        <sz val="14"/>
        <color indexed="8"/>
        <rFont val="標楷體"/>
        <family val="4"/>
        <charset val="136"/>
      </rPr>
      <t>頭城鎮樂齡學習中心</t>
    </r>
  </si>
  <si>
    <r>
      <rPr>
        <sz val="14"/>
        <color indexed="8"/>
        <rFont val="標楷體"/>
        <family val="4"/>
        <charset val="136"/>
      </rPr>
      <t>三星鄉樂齡學習中心</t>
    </r>
  </si>
  <si>
    <r>
      <rPr>
        <sz val="14"/>
        <color indexed="8"/>
        <rFont val="標楷體"/>
        <family val="4"/>
        <charset val="136"/>
      </rPr>
      <t>五結鄉樂齡學習中心</t>
    </r>
  </si>
  <si>
    <r>
      <rPr>
        <sz val="14"/>
        <color indexed="8"/>
        <rFont val="標楷體"/>
        <family val="4"/>
        <charset val="136"/>
      </rPr>
      <t>宜蘭市樂齡學習中心</t>
    </r>
  </si>
  <si>
    <r>
      <rPr>
        <sz val="14"/>
        <color indexed="8"/>
        <rFont val="標楷體"/>
        <family val="4"/>
        <charset val="136"/>
      </rPr>
      <t>南澳鄉樂齡學習中心</t>
    </r>
  </si>
  <si>
    <r>
      <rPr>
        <sz val="14"/>
        <color indexed="8"/>
        <rFont val="標楷體"/>
        <family val="4"/>
        <charset val="136"/>
      </rPr>
      <t>大同鄉樂齡學習中心</t>
    </r>
  </si>
  <si>
    <r>
      <rPr>
        <b/>
        <sz val="14"/>
        <color indexed="8"/>
        <rFont val="標楷體"/>
        <family val="4"/>
        <charset val="136"/>
      </rPr>
      <t>樂齡學習中心鄉鎮名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</si>
  <si>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志工人數總計</t>
    </r>
    <r>
      <rPr>
        <b/>
        <sz val="16"/>
        <color indexed="8"/>
        <rFont val="Times New Roman"/>
        <family val="1"/>
      </rPr>
      <t>(A)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</si>
  <si>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志工年齡</t>
    </r>
    <r>
      <rPr>
        <b/>
        <sz val="16"/>
        <color indexed="8"/>
        <rFont val="Times New Roman"/>
        <family val="1"/>
      </rPr>
      <t>(B)
B</t>
    </r>
    <r>
      <rPr>
        <b/>
        <sz val="16"/>
        <color indexed="8"/>
        <rFont val="標楷體"/>
        <family val="4"/>
        <charset val="136"/>
      </rPr>
      <t>欄的人數一定會等於</t>
    </r>
    <r>
      <rPr>
        <b/>
        <sz val="16"/>
        <color indexed="8"/>
        <rFont val="Times New Roman"/>
        <family val="1"/>
      </rPr>
      <t>A</t>
    </r>
    <r>
      <rPr>
        <b/>
        <sz val="16"/>
        <color indexed="8"/>
        <rFont val="標楷體"/>
        <family val="4"/>
        <charset val="136"/>
      </rPr>
      <t>欄</t>
    </r>
    <r>
      <rPr>
        <b/>
        <sz val="16"/>
        <color indexed="8"/>
        <rFont val="Times New Roman"/>
        <family val="1"/>
      </rPr>
      <t>,</t>
    </r>
    <r>
      <rPr>
        <b/>
        <sz val="16"/>
        <color indexed="8"/>
        <rFont val="標楷體"/>
        <family val="4"/>
        <charset val="136"/>
      </rPr>
      <t>請仔細核算</t>
    </r>
    <phoneticPr fontId="13" type="noConversion"/>
  </si>
  <si>
    <r>
      <rPr>
        <b/>
        <sz val="16"/>
        <color indexed="8"/>
        <rFont val="標楷體"/>
        <family val="4"/>
        <charset val="136"/>
      </rPr>
      <t>志工領有樂齡教育專業人員證明人數</t>
    </r>
    <r>
      <rPr>
        <b/>
        <sz val="16"/>
        <color indexed="8"/>
        <rFont val="Times New Roman"/>
        <family val="1"/>
      </rPr>
      <t>D</t>
    </r>
    <phoneticPr fontId="13" type="noConversion"/>
  </si>
  <si>
    <r>
      <rPr>
        <b/>
        <sz val="14"/>
        <color indexed="8"/>
        <rFont val="標楷體"/>
        <family val="4"/>
        <charset val="136"/>
      </rPr>
      <t>占整體志工比率</t>
    </r>
    <phoneticPr fontId="13" type="noConversion"/>
  </si>
  <si>
    <r>
      <t>104</t>
    </r>
    <r>
      <rPr>
        <sz val="22"/>
        <color indexed="8"/>
        <rFont val="標楷體"/>
        <family val="4"/>
        <charset val="136"/>
      </rPr>
      <t>年全國樂齡學習中心志工統計調查表
填報縣市</t>
    </r>
    <r>
      <rPr>
        <sz val="22"/>
        <color indexed="8"/>
        <rFont val="Times New Roman"/>
        <family val="1"/>
      </rPr>
      <t>:</t>
    </r>
    <r>
      <rPr>
        <u/>
        <sz val="22"/>
        <color indexed="8"/>
        <rFont val="Times New Roman"/>
        <family val="1"/>
      </rPr>
      <t xml:space="preserve">_   </t>
    </r>
    <r>
      <rPr>
        <u/>
        <sz val="22"/>
        <color indexed="8"/>
        <rFont val="標楷體"/>
        <family val="4"/>
        <charset val="136"/>
      </rPr>
      <t>宜蘭縣</t>
    </r>
    <r>
      <rPr>
        <u/>
        <sz val="22"/>
        <color indexed="8"/>
        <rFont val="Times New Roman"/>
        <family val="1"/>
      </rPr>
      <t xml:space="preserve"> ___</t>
    </r>
    <phoneticPr fontId="13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</si>
  <si>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</t>
    </r>
    <r>
      <rPr>
        <sz val="22"/>
        <color theme="1"/>
        <rFont val="標楷體"/>
        <family val="4"/>
        <charset val="136"/>
      </rPr>
      <t>花蓮縣</t>
    </r>
    <phoneticPr fontId="2" type="noConversion"/>
  </si>
  <si>
    <r>
      <rPr>
        <sz val="16"/>
        <rFont val="標楷體"/>
        <family val="4"/>
        <charset val="136"/>
      </rPr>
      <t>壽豐鄉</t>
    </r>
    <phoneticPr fontId="13" type="noConversion"/>
  </si>
  <si>
    <r>
      <rPr>
        <sz val="16"/>
        <rFont val="標楷體"/>
        <family val="4"/>
        <charset val="136"/>
      </rPr>
      <t>吉安鄉</t>
    </r>
    <phoneticPr fontId="13" type="noConversion"/>
  </si>
  <si>
    <r>
      <rPr>
        <sz val="16"/>
        <color indexed="8"/>
        <rFont val="標楷體"/>
        <family val="4"/>
        <charset val="136"/>
      </rPr>
      <t>富里鄉</t>
    </r>
    <phoneticPr fontId="13" type="noConversion"/>
  </si>
  <si>
    <r>
      <rPr>
        <sz val="16"/>
        <rFont val="標楷體"/>
        <family val="4"/>
        <charset val="136"/>
      </rPr>
      <t>玉里鎮</t>
    </r>
    <phoneticPr fontId="13" type="noConversion"/>
  </si>
  <si>
    <r>
      <rPr>
        <sz val="16"/>
        <color indexed="8"/>
        <rFont val="標楷體"/>
        <family val="4"/>
        <charset val="136"/>
      </rPr>
      <t>花蓮市</t>
    </r>
    <phoneticPr fontId="13" type="noConversion"/>
  </si>
  <si>
    <r>
      <rPr>
        <sz val="16"/>
        <color indexed="8"/>
        <rFont val="標楷體"/>
        <family val="4"/>
        <charset val="136"/>
      </rPr>
      <t>新城鄉</t>
    </r>
    <phoneticPr fontId="13" type="noConversion"/>
  </si>
  <si>
    <r>
      <rPr>
        <sz val="16"/>
        <color indexed="8"/>
        <rFont val="標楷體"/>
        <family val="4"/>
        <charset val="136"/>
      </rPr>
      <t>瑞穗鄉</t>
    </r>
    <phoneticPr fontId="13" type="noConversion"/>
  </si>
  <si>
    <r>
      <rPr>
        <sz val="16"/>
        <rFont val="標楷體"/>
        <family val="4"/>
        <charset val="136"/>
      </rPr>
      <t>萬榮鄉</t>
    </r>
    <phoneticPr fontId="13" type="noConversion"/>
  </si>
  <si>
    <r>
      <rPr>
        <sz val="16"/>
        <color indexed="8"/>
        <rFont val="標楷體"/>
        <family val="4"/>
        <charset val="136"/>
      </rPr>
      <t>鳳林鎮</t>
    </r>
    <phoneticPr fontId="13" type="noConversion"/>
  </si>
  <si>
    <r>
      <rPr>
        <sz val="16"/>
        <color indexed="8"/>
        <rFont val="標楷體"/>
        <family val="4"/>
        <charset val="136"/>
      </rPr>
      <t>豐濱鄉</t>
    </r>
    <phoneticPr fontId="13" type="noConversion"/>
  </si>
  <si>
    <r>
      <rPr>
        <sz val="14"/>
        <color rgb="FF000000"/>
        <rFont val="標楷體"/>
        <family val="4"/>
        <charset val="136"/>
      </rPr>
      <t>性別</t>
    </r>
    <phoneticPr fontId="2" type="noConversion"/>
  </si>
  <si>
    <r>
      <rPr>
        <sz val="14"/>
        <color rgb="FF000000"/>
        <rFont val="標楷體"/>
        <family val="4"/>
        <charset val="136"/>
      </rPr>
      <t>年齡</t>
    </r>
    <phoneticPr fontId="2" type="noConversion"/>
  </si>
  <si>
    <r>
      <rPr>
        <sz val="14"/>
        <color rgb="FF000000"/>
        <rFont val="標楷體"/>
        <family val="4"/>
        <charset val="136"/>
      </rPr>
      <t>職業</t>
    </r>
    <phoneticPr fontId="2" type="noConversion"/>
  </si>
  <si>
    <r>
      <rPr>
        <sz val="14"/>
        <color theme="1"/>
        <rFont val="標楷體"/>
        <family val="4"/>
        <charset val="136"/>
      </rPr>
      <t>關山鎮樂齡學習中心</t>
    </r>
    <phoneticPr fontId="2" type="noConversion"/>
  </si>
  <si>
    <r>
      <rPr>
        <sz val="14"/>
        <color theme="1"/>
        <rFont val="標楷體"/>
        <family val="4"/>
        <charset val="136"/>
      </rPr>
      <t>長濱鄉樂齡學習中心</t>
    </r>
    <phoneticPr fontId="2" type="noConversion"/>
  </si>
  <si>
    <r>
      <rPr>
        <sz val="14"/>
        <color theme="1"/>
        <rFont val="標楷體"/>
        <family val="4"/>
        <charset val="136"/>
      </rPr>
      <t>大武鄉樂齡學習中心</t>
    </r>
    <phoneticPr fontId="2" type="noConversion"/>
  </si>
  <si>
    <r>
      <rPr>
        <sz val="14"/>
        <color theme="1"/>
        <rFont val="標楷體"/>
        <family val="4"/>
        <charset val="136"/>
      </rPr>
      <t>臺東市樂齡學習中心</t>
    </r>
    <phoneticPr fontId="2" type="noConversion"/>
  </si>
  <si>
    <r>
      <rPr>
        <sz val="14"/>
        <color theme="1"/>
        <rFont val="標楷體"/>
        <family val="4"/>
        <charset val="136"/>
      </rPr>
      <t>成功鎮樂齡學習中心</t>
    </r>
    <phoneticPr fontId="2" type="noConversion"/>
  </si>
  <si>
    <r>
      <rPr>
        <sz val="14"/>
        <color theme="1"/>
        <rFont val="標楷體"/>
        <family val="4"/>
        <charset val="136"/>
      </rPr>
      <t>池上鄉樂齡學習中心</t>
    </r>
    <phoneticPr fontId="2" type="noConversion"/>
  </si>
  <si>
    <r>
      <rPr>
        <sz val="14"/>
        <color theme="1"/>
        <rFont val="標楷體"/>
        <family val="4"/>
        <charset val="136"/>
      </rPr>
      <t>海端鄉樂齡學習中心</t>
    </r>
    <phoneticPr fontId="2" type="noConversion"/>
  </si>
  <si>
    <r>
      <rPr>
        <sz val="14"/>
        <color theme="1"/>
        <rFont val="標楷體"/>
        <family val="4"/>
        <charset val="136"/>
      </rPr>
      <t>卑南鄉樂齡學習中心</t>
    </r>
    <phoneticPr fontId="2" type="noConversion"/>
  </si>
  <si>
    <r>
      <rPr>
        <sz val="14"/>
        <color theme="1"/>
        <rFont val="標楷體"/>
        <family val="4"/>
        <charset val="136"/>
      </rPr>
      <t>延平鄉樂齡學習中心</t>
    </r>
    <phoneticPr fontId="2" type="noConversion"/>
  </si>
  <si>
    <r>
      <rPr>
        <sz val="14"/>
        <color theme="1"/>
        <rFont val="標楷體"/>
        <family val="4"/>
        <charset val="136"/>
      </rPr>
      <t>鹿野鄉樂齡學習中心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</si>
  <si>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填報縣市：臺東縣</t>
    </r>
    <phoneticPr fontId="2" type="noConversion"/>
  </si>
  <si>
    <r>
      <rPr>
        <sz val="14"/>
        <color indexed="8"/>
        <rFont val="標楷體"/>
        <family val="4"/>
        <charset val="136"/>
      </rPr>
      <t>澎湖縣樂齡學習示範中心</t>
    </r>
    <phoneticPr fontId="13" type="noConversion"/>
  </si>
  <si>
    <r>
      <rPr>
        <sz val="14"/>
        <color theme="1"/>
        <rFont val="標楷體"/>
        <family val="4"/>
        <charset val="136"/>
      </rPr>
      <t>馬公市樂齡學習中心</t>
    </r>
    <phoneticPr fontId="13" type="noConversion"/>
  </si>
  <si>
    <r>
      <rPr>
        <sz val="14"/>
        <color indexed="8"/>
        <rFont val="標楷體"/>
        <family val="4"/>
        <charset val="136"/>
      </rPr>
      <t>澎湖縣白沙鄉樂齡學習中心</t>
    </r>
  </si>
  <si>
    <r>
      <rPr>
        <sz val="14"/>
        <color indexed="8"/>
        <rFont val="標楷體"/>
        <family val="4"/>
        <charset val="136"/>
      </rPr>
      <t>望安鄉樂齡學習中心</t>
    </r>
    <phoneticPr fontId="13" type="noConversion"/>
  </si>
  <si>
    <r>
      <rPr>
        <sz val="14"/>
        <color indexed="8"/>
        <rFont val="標楷體"/>
        <family val="4"/>
        <charset val="136"/>
      </rPr>
      <t>合計</t>
    </r>
    <phoneticPr fontId="13" type="noConversion"/>
  </si>
  <si>
    <r>
      <t>104</t>
    </r>
    <r>
      <rPr>
        <sz val="22"/>
        <color indexed="8"/>
        <rFont val="標楷體"/>
        <family val="4"/>
        <charset val="136"/>
      </rPr>
      <t>年全國樂齡學習中心志工統計調查表
填報縣市</t>
    </r>
    <r>
      <rPr>
        <sz val="22"/>
        <color indexed="8"/>
        <rFont val="Times New Roman"/>
        <family val="1"/>
      </rPr>
      <t>:_</t>
    </r>
    <r>
      <rPr>
        <sz val="22"/>
        <color indexed="8"/>
        <rFont val="標楷體"/>
        <family val="4"/>
        <charset val="136"/>
      </rPr>
      <t>澎湖縣</t>
    </r>
    <phoneticPr fontId="13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</si>
  <si>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
填報縣市</t>
    </r>
    <r>
      <rPr>
        <sz val="22"/>
        <color theme="1"/>
        <rFont val="Times New Roman"/>
        <family val="1"/>
      </rPr>
      <t>:_____</t>
    </r>
    <r>
      <rPr>
        <sz val="22"/>
        <color theme="1"/>
        <rFont val="標楷體"/>
        <family val="4"/>
        <charset val="136"/>
      </rPr>
      <t>金門縣</t>
    </r>
    <r>
      <rPr>
        <sz val="22"/>
        <color theme="1"/>
        <rFont val="Times New Roman"/>
        <family val="1"/>
      </rPr>
      <t>_____</t>
    </r>
    <phoneticPr fontId="2" type="noConversion"/>
  </si>
  <si>
    <r>
      <rPr>
        <b/>
        <sz val="14"/>
        <color theme="1"/>
        <rFont val="標楷體"/>
        <family val="4"/>
        <charset val="136"/>
      </rPr>
      <t>樂齡學習中心鄉鎮名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</si>
  <si>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志工人數總計</t>
    </r>
    <r>
      <rPr>
        <b/>
        <sz val="16"/>
        <color rgb="FF000000"/>
        <rFont val="Times New Roman"/>
        <family val="1"/>
      </rPr>
      <t>(A)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</si>
  <si>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志工年齡</t>
    </r>
    <r>
      <rPr>
        <b/>
        <sz val="16"/>
        <color rgb="FF000000"/>
        <rFont val="Times New Roman"/>
        <family val="1"/>
      </rPr>
      <t>(B)
B</t>
    </r>
    <r>
      <rPr>
        <b/>
        <sz val="16"/>
        <color rgb="FF000000"/>
        <rFont val="標楷體"/>
        <family val="4"/>
        <charset val="136"/>
      </rPr>
      <t>欄的人數一定會等於</t>
    </r>
    <r>
      <rPr>
        <b/>
        <sz val="16"/>
        <color rgb="FF000000"/>
        <rFont val="Times New Roman"/>
        <family val="1"/>
      </rPr>
      <t>A</t>
    </r>
    <r>
      <rPr>
        <b/>
        <sz val="16"/>
        <color rgb="FF000000"/>
        <rFont val="標楷體"/>
        <family val="4"/>
        <charset val="136"/>
      </rPr>
      <t>欄</t>
    </r>
    <r>
      <rPr>
        <b/>
        <sz val="16"/>
        <color rgb="FF000000"/>
        <rFont val="Times New Roman"/>
        <family val="1"/>
      </rPr>
      <t>,</t>
    </r>
    <r>
      <rPr>
        <b/>
        <sz val="16"/>
        <color rgb="FF000000"/>
        <rFont val="標楷體"/>
        <family val="4"/>
        <charset val="136"/>
      </rPr>
      <t>請仔細核算</t>
    </r>
    <phoneticPr fontId="2" type="noConversion"/>
  </si>
  <si>
    <r>
      <rPr>
        <b/>
        <sz val="16"/>
        <color rgb="FF000000"/>
        <rFont val="標楷體"/>
        <family val="4"/>
        <charset val="136"/>
      </rPr>
      <t>志工領有樂齡教育專業人員證明人數</t>
    </r>
    <r>
      <rPr>
        <b/>
        <sz val="16"/>
        <color rgb="FF000000"/>
        <rFont val="Times New Roman"/>
        <family val="1"/>
      </rPr>
      <t>D</t>
    </r>
    <phoneticPr fontId="2" type="noConversion"/>
  </si>
  <si>
    <r>
      <rPr>
        <b/>
        <sz val="14"/>
        <color rgb="FF000000"/>
        <rFont val="標楷體"/>
        <family val="4"/>
        <charset val="136"/>
      </rPr>
      <t>占整體志工比率</t>
    </r>
    <phoneticPr fontId="2" type="noConversion"/>
  </si>
  <si>
    <r>
      <rPr>
        <sz val="14"/>
        <color theme="1"/>
        <rFont val="標楷體"/>
        <family val="4"/>
        <charset val="136"/>
      </rPr>
      <t>金城鎮樂齡學習中心</t>
    </r>
    <phoneticPr fontId="13" type="noConversion"/>
  </si>
  <si>
    <r>
      <rPr>
        <sz val="14"/>
        <color theme="1"/>
        <rFont val="標楷體"/>
        <family val="4"/>
        <charset val="136"/>
      </rPr>
      <t>金湖鎮樂齡學習中心</t>
    </r>
    <phoneticPr fontId="13" type="noConversion"/>
  </si>
  <si>
    <r>
      <rPr>
        <sz val="14"/>
        <color indexed="8"/>
        <rFont val="標楷體"/>
        <family val="4"/>
        <charset val="136"/>
      </rPr>
      <t>金沙鎮樂齡學習中心</t>
    </r>
    <phoneticPr fontId="13" type="noConversion"/>
  </si>
  <si>
    <r>
      <rPr>
        <sz val="14"/>
        <color theme="1"/>
        <rFont val="標楷體"/>
        <family val="4"/>
        <charset val="136"/>
      </rPr>
      <t>金寧鄉樂齡學習中心</t>
    </r>
  </si>
  <si>
    <r>
      <rPr>
        <sz val="14"/>
        <color theme="1"/>
        <rFont val="標楷體"/>
        <family val="4"/>
        <charset val="136"/>
      </rPr>
      <t>烈嶼鄉樂齡學習中心</t>
    </r>
    <phoneticPr fontId="2" type="noConversion"/>
  </si>
  <si>
    <r>
      <t>104</t>
    </r>
    <r>
      <rPr>
        <sz val="22"/>
        <color theme="1"/>
        <rFont val="標楷體"/>
        <family val="4"/>
        <charset val="136"/>
      </rPr>
      <t>年全國樂齡學習中心志工統計調查表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</si>
</sst>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4]General"/>
    <numFmt numFmtId="177" formatCode="[$-404]0%"/>
    <numFmt numFmtId="178" formatCode="[$NT$-404]#,##0.00;[Red]&quot;-&quot;[$NT$-404]#,##0.00"/>
    <numFmt numFmtId="179" formatCode="0_ "/>
  </numFmts>
  <fonts count="7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4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2"/>
      <name val="Times New Roman"/>
      <family val="1"/>
    </font>
    <font>
      <sz val="10"/>
      <name val="Arial"/>
      <family val="2"/>
    </font>
    <font>
      <b/>
      <sz val="2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indexed="8"/>
      <name val="Times New Roman"/>
      <family val="1"/>
    </font>
    <font>
      <b/>
      <sz val="16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i/>
      <sz val="16"/>
      <color theme="1"/>
      <name val="Albany AMT"/>
      <family val="1"/>
    </font>
    <font>
      <b/>
      <i/>
      <u/>
      <sz val="12"/>
      <color theme="1"/>
      <name val="Albany AMT"/>
      <family val="1"/>
    </font>
    <font>
      <b/>
      <sz val="16"/>
      <color rgb="FF000000"/>
      <name val="標楷體"/>
      <family val="4"/>
      <charset val="136"/>
    </font>
    <font>
      <sz val="14"/>
      <color indexed="10"/>
      <name val="Times New Roman"/>
      <family val="1"/>
    </font>
    <font>
      <b/>
      <sz val="12"/>
      <color rgb="FF3F3F3F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1.5"/>
      <name val="標楷體"/>
      <family val="4"/>
      <charset val="136"/>
    </font>
    <font>
      <sz val="22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2"/>
      <color rgb="FF222222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sz val="2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.5"/>
      <name val="Times New Roman"/>
      <family val="1"/>
    </font>
    <font>
      <u/>
      <sz val="22"/>
      <color theme="1"/>
      <name val="標楷體"/>
      <family val="4"/>
      <charset val="136"/>
    </font>
    <font>
      <u/>
      <sz val="22"/>
      <color theme="1"/>
      <name val="Times New Roman"/>
      <family val="1"/>
    </font>
    <font>
      <sz val="22"/>
      <color indexed="8"/>
      <name val="標楷體"/>
      <family val="4"/>
      <charset val="136"/>
    </font>
    <font>
      <u/>
      <sz val="22"/>
      <color indexed="8"/>
      <name val="標楷體"/>
      <family val="4"/>
      <charset val="136"/>
    </font>
    <font>
      <sz val="22"/>
      <color indexed="8"/>
      <name val="Times New Roman"/>
      <family val="1"/>
    </font>
    <font>
      <u/>
      <sz val="22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name val="Times New Roman"/>
      <family val="1"/>
    </font>
    <font>
      <b/>
      <sz val="22"/>
      <color indexed="8"/>
      <name val="Times New Roman"/>
      <family val="1"/>
    </font>
    <font>
      <b/>
      <u/>
      <sz val="14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theme="1"/>
      <name val="標楷體"/>
      <family val="4"/>
      <charset val="136"/>
    </font>
    <font>
      <b/>
      <u/>
      <sz val="14"/>
      <color indexed="8"/>
      <name val="Times New Roman"/>
      <family val="1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1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name val="Times New Roman"/>
      <family val="1"/>
    </font>
    <font>
      <sz val="11"/>
      <color indexed="8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F2F2"/>
      </patternFill>
    </fill>
    <fill>
      <patternFill patternType="solid">
        <fgColor rgb="FFD9E1F2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4" fillId="0" borderId="0"/>
    <xf numFmtId="0" fontId="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176" fontId="30" fillId="0" borderId="0">
      <alignment vertical="center"/>
    </xf>
    <xf numFmtId="177" fontId="30" fillId="0" borderId="0">
      <alignment vertical="center"/>
    </xf>
    <xf numFmtId="0" fontId="31" fillId="0" borderId="0">
      <alignment horizontal="center" vertical="center"/>
    </xf>
    <xf numFmtId="0" fontId="31" fillId="0" borderId="0">
      <alignment horizontal="center" vertical="center" textRotation="90"/>
    </xf>
    <xf numFmtId="0" fontId="32" fillId="0" borderId="0">
      <alignment vertical="center"/>
    </xf>
    <xf numFmtId="178" fontId="32" fillId="0" borderId="0">
      <alignment vertical="center"/>
    </xf>
    <xf numFmtId="177" fontId="30" fillId="0" borderId="0">
      <alignment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17" borderId="145" applyNumberFormat="0" applyAlignment="0" applyProtection="0">
      <alignment vertical="center"/>
    </xf>
  </cellStyleXfs>
  <cellXfs count="1392">
    <xf numFmtId="0" fontId="0" fillId="0" borderId="0" xfId="0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9" fontId="7" fillId="5" borderId="52" xfId="1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5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76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7" fillId="3" borderId="8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6" borderId="60" xfId="0" applyFont="1" applyFill="1" applyBorder="1" applyAlignment="1">
      <alignment horizontal="center" vertical="center" wrapText="1"/>
    </xf>
    <xf numFmtId="9" fontId="7" fillId="6" borderId="52" xfId="2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6" borderId="60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8" fillId="6" borderId="5" xfId="3" applyFont="1" applyFill="1" applyBorder="1" applyAlignment="1">
      <alignment horizontal="center" vertical="center" wrapText="1"/>
    </xf>
    <xf numFmtId="0" fontId="8" fillId="6" borderId="6" xfId="3" applyFont="1" applyFill="1" applyBorder="1" applyAlignment="1">
      <alignment horizontal="center" vertical="center" wrapText="1"/>
    </xf>
    <xf numFmtId="0" fontId="8" fillId="6" borderId="51" xfId="3" applyFont="1" applyFill="1" applyBorder="1" applyAlignment="1">
      <alignment horizontal="center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1" fillId="6" borderId="108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8" borderId="68" xfId="0" applyFont="1" applyFill="1" applyBorder="1" applyAlignment="1">
      <alignment horizontal="center" vertical="center" wrapText="1"/>
    </xf>
    <xf numFmtId="0" fontId="11" fillId="8" borderId="72" xfId="0" applyFont="1" applyFill="1" applyBorder="1" applyAlignment="1">
      <alignment horizontal="center" vertical="center" wrapText="1"/>
    </xf>
    <xf numFmtId="0" fontId="11" fillId="8" borderId="52" xfId="0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 wrapText="1"/>
    </xf>
    <xf numFmtId="0" fontId="19" fillId="3" borderId="57" xfId="0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horizontal="center" vertical="center" wrapText="1"/>
    </xf>
    <xf numFmtId="0" fontId="8" fillId="8" borderId="57" xfId="0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8" borderId="75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9" fontId="11" fillId="6" borderId="75" xfId="2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 wrapText="1"/>
    </xf>
    <xf numFmtId="0" fontId="7" fillId="5" borderId="71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7" fillId="3" borderId="105" xfId="0" applyFont="1" applyFill="1" applyBorder="1" applyAlignment="1">
      <alignment horizontal="center" vertical="center" wrapText="1"/>
    </xf>
    <xf numFmtId="9" fontId="7" fillId="5" borderId="55" xfId="1" applyFont="1" applyFill="1" applyBorder="1" applyAlignment="1">
      <alignment horizontal="center" vertical="center"/>
    </xf>
    <xf numFmtId="0" fontId="7" fillId="5" borderId="74" xfId="0" applyFont="1" applyFill="1" applyBorder="1" applyAlignment="1">
      <alignment horizontal="center" vertical="center" wrapText="1"/>
    </xf>
    <xf numFmtId="9" fontId="7" fillId="5" borderId="19" xfId="1" applyFont="1" applyFill="1" applyBorder="1" applyAlignment="1">
      <alignment horizontal="center" vertical="center"/>
    </xf>
    <xf numFmtId="0" fontId="8" fillId="5" borderId="74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9" fontId="8" fillId="5" borderId="19" xfId="1" applyFont="1" applyFill="1" applyBorder="1" applyAlignment="1">
      <alignment horizontal="center" vertical="center"/>
    </xf>
    <xf numFmtId="9" fontId="7" fillId="0" borderId="19" xfId="1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9" fontId="7" fillId="5" borderId="83" xfId="1" applyFont="1" applyFill="1" applyBorder="1" applyAlignment="1">
      <alignment horizontal="center" vertical="center"/>
    </xf>
    <xf numFmtId="0" fontId="7" fillId="5" borderId="84" xfId="0" applyFont="1" applyFill="1" applyBorder="1" applyAlignment="1">
      <alignment horizontal="center" vertical="center" wrapText="1"/>
    </xf>
    <xf numFmtId="0" fontId="7" fillId="3" borderId="85" xfId="0" applyFont="1" applyFill="1" applyBorder="1" applyAlignment="1">
      <alignment horizontal="center" vertical="center" wrapText="1"/>
    </xf>
    <xf numFmtId="0" fontId="7" fillId="3" borderId="131" xfId="0" applyFont="1" applyFill="1" applyBorder="1" applyAlignment="1">
      <alignment horizontal="center" vertical="center" wrapText="1"/>
    </xf>
    <xf numFmtId="9" fontId="7" fillId="5" borderId="90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3" borderId="109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8" borderId="75" xfId="0" applyFont="1" applyFill="1" applyBorder="1" applyAlignment="1">
      <alignment horizontal="center" vertical="center" wrapText="1"/>
    </xf>
    <xf numFmtId="9" fontId="8" fillId="6" borderId="75" xfId="2" applyFont="1" applyFill="1" applyBorder="1" applyAlignment="1">
      <alignment horizontal="center" vertical="center"/>
    </xf>
    <xf numFmtId="0" fontId="11" fillId="11" borderId="74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11" fillId="12" borderId="75" xfId="0" applyFont="1" applyFill="1" applyBorder="1" applyAlignment="1">
      <alignment horizontal="center" vertical="center" wrapText="1"/>
    </xf>
    <xf numFmtId="0" fontId="11" fillId="12" borderId="18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9" fontId="11" fillId="11" borderId="75" xfId="2" applyFont="1" applyFill="1" applyBorder="1" applyAlignment="1" applyProtection="1">
      <alignment horizontal="center" vertical="center"/>
    </xf>
    <xf numFmtId="0" fontId="11" fillId="0" borderId="7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9" fontId="11" fillId="0" borderId="75" xfId="2" applyFont="1" applyFill="1" applyBorder="1" applyAlignment="1">
      <alignment horizontal="center" vertical="center"/>
    </xf>
    <xf numFmtId="0" fontId="11" fillId="13" borderId="74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11" fillId="14" borderId="75" xfId="0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horizontal="center" vertical="center" wrapText="1"/>
    </xf>
    <xf numFmtId="9" fontId="11" fillId="13" borderId="75" xfId="10" applyNumberFormat="1" applyFont="1" applyFill="1" applyBorder="1" applyAlignment="1" applyProtection="1">
      <alignment horizontal="center" vertical="center"/>
    </xf>
    <xf numFmtId="0" fontId="11" fillId="6" borderId="77" xfId="0" applyFont="1" applyFill="1" applyBorder="1" applyAlignment="1">
      <alignment horizontal="center" vertical="center" wrapText="1"/>
    </xf>
    <xf numFmtId="0" fontId="11" fillId="6" borderId="76" xfId="0" applyFont="1" applyFill="1" applyBorder="1" applyAlignment="1">
      <alignment horizontal="center" vertical="center" wrapText="1"/>
    </xf>
    <xf numFmtId="0" fontId="11" fillId="8" borderId="78" xfId="0" applyFont="1" applyFill="1" applyBorder="1" applyAlignment="1">
      <alignment horizontal="center" vertical="center" wrapText="1"/>
    </xf>
    <xf numFmtId="0" fontId="8" fillId="8" borderId="76" xfId="0" applyFont="1" applyFill="1" applyBorder="1" applyAlignment="1">
      <alignment horizontal="center" vertical="center" wrapText="1"/>
    </xf>
    <xf numFmtId="0" fontId="8" fillId="8" borderId="78" xfId="0" applyFont="1" applyFill="1" applyBorder="1" applyAlignment="1">
      <alignment horizontal="center" vertical="center" wrapText="1"/>
    </xf>
    <xf numFmtId="9" fontId="11" fillId="6" borderId="78" xfId="2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 wrapText="1"/>
    </xf>
    <xf numFmtId="9" fontId="11" fillId="6" borderId="9" xfId="2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center" vertical="center" wrapText="1"/>
    </xf>
    <xf numFmtId="9" fontId="7" fillId="5" borderId="7" xfId="1" applyFont="1" applyFill="1" applyBorder="1" applyAlignment="1">
      <alignment horizontal="center" vertical="center"/>
    </xf>
    <xf numFmtId="0" fontId="8" fillId="5" borderId="75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7" fillId="3" borderId="133" xfId="0" applyFont="1" applyFill="1" applyBorder="1" applyAlignment="1">
      <alignment horizontal="center" vertical="center" wrapText="1"/>
    </xf>
    <xf numFmtId="0" fontId="9" fillId="5" borderId="75" xfId="0" applyFont="1" applyFill="1" applyBorder="1" applyAlignment="1">
      <alignment horizontal="center" vertical="center" wrapText="1"/>
    </xf>
    <xf numFmtId="0" fontId="10" fillId="5" borderId="75" xfId="0" applyFont="1" applyFill="1" applyBorder="1" applyAlignment="1">
      <alignment horizontal="center" vertical="center" wrapText="1"/>
    </xf>
    <xf numFmtId="0" fontId="11" fillId="5" borderId="75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9" fontId="11" fillId="6" borderId="52" xfId="2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6" xfId="3" applyFont="1" applyFill="1" applyBorder="1" applyAlignment="1">
      <alignment horizontal="center" vertical="center" wrapText="1"/>
    </xf>
    <xf numFmtId="0" fontId="7" fillId="5" borderId="51" xfId="3" applyFont="1" applyFill="1" applyBorder="1" applyAlignment="1">
      <alignment horizontal="center" vertical="center" wrapText="1"/>
    </xf>
    <xf numFmtId="9" fontId="7" fillId="5" borderId="52" xfId="8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9" fontId="7" fillId="0" borderId="52" xfId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7" fillId="5" borderId="104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9" fontId="7" fillId="5" borderId="105" xfId="1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 wrapText="1"/>
    </xf>
    <xf numFmtId="9" fontId="7" fillId="0" borderId="58" xfId="1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9" fontId="19" fillId="0" borderId="0" xfId="0" applyNumberFormat="1" applyFont="1" applyAlignment="1">
      <alignment horizontal="center" vertical="center"/>
    </xf>
    <xf numFmtId="9" fontId="19" fillId="0" borderId="0" xfId="0" applyNumberFormat="1" applyFont="1">
      <alignment vertical="center"/>
    </xf>
    <xf numFmtId="0" fontId="19" fillId="5" borderId="147" xfId="0" applyFont="1" applyFill="1" applyBorder="1" applyAlignment="1">
      <alignment horizontal="center" vertical="center"/>
    </xf>
    <xf numFmtId="0" fontId="19" fillId="5" borderId="59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9" fontId="41" fillId="0" borderId="9" xfId="0" applyNumberFormat="1" applyFont="1" applyBorder="1" applyAlignment="1">
      <alignment horizontal="center" vertical="center"/>
    </xf>
    <xf numFmtId="9" fontId="19" fillId="0" borderId="9" xfId="0" applyNumberFormat="1" applyFont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 wrapText="1"/>
    </xf>
    <xf numFmtId="0" fontId="7" fillId="3" borderId="97" xfId="0" applyFont="1" applyFill="1" applyBorder="1" applyAlignment="1">
      <alignment horizontal="center" vertical="center" wrapText="1"/>
    </xf>
    <xf numFmtId="0" fontId="7" fillId="5" borderId="110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9" fontId="7" fillId="5" borderId="146" xfId="1" applyFont="1" applyFill="1" applyBorder="1" applyAlignment="1">
      <alignment horizontal="center" vertical="center"/>
    </xf>
    <xf numFmtId="0" fontId="9" fillId="5" borderId="93" xfId="0" applyFont="1" applyFill="1" applyBorder="1" applyAlignment="1">
      <alignment horizontal="center" vertical="center" wrapText="1"/>
    </xf>
    <xf numFmtId="0" fontId="9" fillId="5" borderId="96" xfId="0" applyFont="1" applyFill="1" applyBorder="1" applyAlignment="1">
      <alignment horizontal="center" vertical="center" wrapText="1"/>
    </xf>
    <xf numFmtId="0" fontId="8" fillId="5" borderId="98" xfId="0" applyFont="1" applyFill="1" applyBorder="1" applyAlignment="1">
      <alignment horizontal="center" vertical="center" wrapText="1"/>
    </xf>
    <xf numFmtId="9" fontId="7" fillId="5" borderId="95" xfId="1" applyFont="1" applyFill="1" applyBorder="1" applyAlignment="1">
      <alignment horizontal="center" vertical="center"/>
    </xf>
    <xf numFmtId="0" fontId="7" fillId="5" borderId="112" xfId="0" applyFont="1" applyFill="1" applyBorder="1" applyAlignment="1">
      <alignment horizontal="center" vertical="center" wrapText="1"/>
    </xf>
    <xf numFmtId="0" fontId="7" fillId="5" borderId="123" xfId="0" applyFont="1" applyFill="1" applyBorder="1" applyAlignment="1">
      <alignment horizontal="center" vertical="center" wrapText="1"/>
    </xf>
    <xf numFmtId="9" fontId="7" fillId="5" borderId="113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10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8" fillId="5" borderId="95" xfId="0" applyFont="1" applyFill="1" applyBorder="1" applyAlignment="1">
      <alignment horizontal="center" vertical="center" wrapText="1"/>
    </xf>
    <xf numFmtId="0" fontId="7" fillId="3" borderId="155" xfId="0" applyFont="1" applyFill="1" applyBorder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 wrapText="1"/>
    </xf>
    <xf numFmtId="0" fontId="7" fillId="3" borderId="152" xfId="0" applyFont="1" applyFill="1" applyBorder="1" applyAlignment="1">
      <alignment horizontal="center" vertical="center" wrapText="1"/>
    </xf>
    <xf numFmtId="0" fontId="7" fillId="3" borderId="149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>
      <alignment horizontal="center" vertical="center" wrapText="1"/>
    </xf>
    <xf numFmtId="0" fontId="7" fillId="3" borderId="8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17" fillId="3" borderId="155" xfId="0" applyFont="1" applyFill="1" applyBorder="1">
      <alignment vertical="center"/>
    </xf>
    <xf numFmtId="0" fontId="17" fillId="3" borderId="152" xfId="0" applyFont="1" applyFill="1" applyBorder="1">
      <alignment vertical="center"/>
    </xf>
    <xf numFmtId="0" fontId="8" fillId="0" borderId="57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horizontal="center" vertical="center" wrapText="1"/>
    </xf>
    <xf numFmtId="0" fontId="23" fillId="3" borderId="152" xfId="0" applyFont="1" applyFill="1" applyBorder="1" applyAlignment="1">
      <alignment horizontal="center" vertical="center" wrapText="1"/>
    </xf>
    <xf numFmtId="0" fontId="11" fillId="3" borderId="152" xfId="0" applyFont="1" applyFill="1" applyBorder="1" applyAlignment="1">
      <alignment horizontal="center" vertical="center" wrapText="1"/>
    </xf>
    <xf numFmtId="0" fontId="7" fillId="3" borderId="148" xfId="0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16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12" xfId="0" applyFont="1" applyFill="1" applyBorder="1" applyAlignment="1">
      <alignment horizontal="center" vertical="center" wrapText="1"/>
    </xf>
    <xf numFmtId="0" fontId="7" fillId="3" borderId="103" xfId="0" applyFont="1" applyFill="1" applyBorder="1" applyAlignment="1">
      <alignment horizontal="center" vertical="center" wrapText="1"/>
    </xf>
    <xf numFmtId="0" fontId="7" fillId="3" borderId="92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162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center" vertical="center" wrapText="1"/>
    </xf>
    <xf numFmtId="0" fontId="7" fillId="3" borderId="163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9" fillId="5" borderId="57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7" fillId="3" borderId="122" xfId="0" applyFont="1" applyFill="1" applyBorder="1" applyAlignment="1">
      <alignment horizontal="center" vertical="center" wrapText="1"/>
    </xf>
    <xf numFmtId="9" fontId="7" fillId="5" borderId="68" xfId="1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 wrapText="1"/>
    </xf>
    <xf numFmtId="0" fontId="7" fillId="5" borderId="102" xfId="0" applyFont="1" applyFill="1" applyBorder="1" applyAlignment="1">
      <alignment horizontal="center" vertical="center" wrapText="1"/>
    </xf>
    <xf numFmtId="0" fontId="11" fillId="8" borderId="122" xfId="0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8" borderId="160" xfId="0" applyFont="1" applyFill="1" applyBorder="1" applyAlignment="1">
      <alignment horizontal="center" vertical="center" wrapText="1"/>
    </xf>
    <xf numFmtId="0" fontId="11" fillId="8" borderId="70" xfId="0" applyFont="1" applyFill="1" applyBorder="1" applyAlignment="1">
      <alignment horizontal="center" vertical="center" wrapText="1"/>
    </xf>
    <xf numFmtId="0" fontId="11" fillId="8" borderId="73" xfId="0" applyFont="1" applyFill="1" applyBorder="1" applyAlignment="1">
      <alignment horizontal="center" vertical="center" wrapText="1"/>
    </xf>
    <xf numFmtId="0" fontId="11" fillId="6" borderId="75" xfId="0" applyFont="1" applyFill="1" applyBorder="1" applyAlignment="1">
      <alignment horizontal="center" vertical="center" wrapText="1"/>
    </xf>
    <xf numFmtId="0" fontId="11" fillId="6" borderId="64" xfId="0" applyFont="1" applyFill="1" applyBorder="1" applyAlignment="1">
      <alignment horizontal="center" vertical="center" wrapText="1"/>
    </xf>
    <xf numFmtId="0" fontId="7" fillId="5" borderId="52" xfId="3" applyFont="1" applyFill="1" applyBorder="1" applyAlignment="1">
      <alignment horizontal="center" vertical="center" wrapText="1"/>
    </xf>
    <xf numFmtId="0" fontId="7" fillId="3" borderId="70" xfId="3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7" fillId="5" borderId="101" xfId="0" applyFont="1" applyFill="1" applyBorder="1" applyAlignment="1">
      <alignment horizontal="center" vertical="center" wrapText="1"/>
    </xf>
    <xf numFmtId="0" fontId="8" fillId="5" borderId="84" xfId="0" applyFont="1" applyFill="1" applyBorder="1" applyAlignment="1">
      <alignment horizontal="center" vertical="center" wrapText="1"/>
    </xf>
    <xf numFmtId="0" fontId="7" fillId="3" borderId="160" xfId="3" applyFont="1" applyFill="1" applyBorder="1" applyAlignment="1">
      <alignment horizontal="center" vertical="center" wrapText="1"/>
    </xf>
    <xf numFmtId="0" fontId="7" fillId="3" borderId="73" xfId="3" applyFont="1" applyFill="1" applyBorder="1" applyAlignment="1">
      <alignment horizontal="center" vertical="center" wrapText="1"/>
    </xf>
    <xf numFmtId="0" fontId="43" fillId="5" borderId="74" xfId="0" applyFont="1" applyFill="1" applyBorder="1" applyAlignment="1">
      <alignment horizontal="center" vertical="center" wrapText="1"/>
    </xf>
    <xf numFmtId="0" fontId="43" fillId="5" borderId="57" xfId="0" applyFont="1" applyFill="1" applyBorder="1" applyAlignment="1">
      <alignment horizontal="center" vertical="center" wrapText="1"/>
    </xf>
    <xf numFmtId="0" fontId="43" fillId="3" borderId="81" xfId="0" applyFont="1" applyFill="1" applyBorder="1" applyAlignment="1">
      <alignment horizontal="center" vertical="center" wrapText="1"/>
    </xf>
    <xf numFmtId="0" fontId="43" fillId="3" borderId="57" xfId="0" applyFont="1" applyFill="1" applyBorder="1" applyAlignment="1">
      <alignment horizontal="center" vertical="center" wrapText="1"/>
    </xf>
    <xf numFmtId="0" fontId="43" fillId="5" borderId="60" xfId="0" applyFont="1" applyFill="1" applyBorder="1" applyAlignment="1">
      <alignment horizontal="center" vertical="center" wrapText="1"/>
    </xf>
    <xf numFmtId="0" fontId="43" fillId="5" borderId="18" xfId="0" applyFont="1" applyFill="1" applyBorder="1" applyAlignment="1">
      <alignment horizontal="center" vertical="center" wrapText="1"/>
    </xf>
    <xf numFmtId="9" fontId="8" fillId="5" borderId="52" xfId="1" applyFont="1" applyFill="1" applyBorder="1" applyAlignment="1">
      <alignment horizontal="center" vertical="center"/>
    </xf>
    <xf numFmtId="0" fontId="43" fillId="3" borderId="73" xfId="0" applyFont="1" applyFill="1" applyBorder="1" applyAlignment="1">
      <alignment horizontal="center" vertical="center" wrapText="1"/>
    </xf>
    <xf numFmtId="0" fontId="7" fillId="3" borderId="26" xfId="3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23" fillId="3" borderId="73" xfId="0" applyFont="1" applyFill="1" applyBorder="1" applyAlignment="1">
      <alignment horizontal="center" vertical="center" wrapText="1"/>
    </xf>
    <xf numFmtId="0" fontId="11" fillId="8" borderId="163" xfId="0" applyFont="1" applyFill="1" applyBorder="1" applyAlignment="1">
      <alignment horizontal="center" vertical="center" wrapText="1"/>
    </xf>
    <xf numFmtId="0" fontId="8" fillId="8" borderId="73" xfId="0" applyFont="1" applyFill="1" applyBorder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8" fillId="6" borderId="57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8" borderId="16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8" borderId="70" xfId="0" applyFont="1" applyFill="1" applyBorder="1" applyAlignment="1">
      <alignment horizontal="center" vertical="center" wrapText="1"/>
    </xf>
    <xf numFmtId="0" fontId="7" fillId="8" borderId="7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7" fillId="8" borderId="160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163" xfId="0" applyFont="1" applyFill="1" applyBorder="1" applyAlignment="1">
      <alignment horizontal="center" vertical="center" wrapText="1"/>
    </xf>
    <xf numFmtId="0" fontId="19" fillId="0" borderId="172" xfId="0" applyFont="1" applyBorder="1" applyAlignment="1">
      <alignment horizontal="center" vertical="center"/>
    </xf>
    <xf numFmtId="0" fontId="19" fillId="3" borderId="81" xfId="0" applyFont="1" applyFill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 wrapText="1"/>
    </xf>
    <xf numFmtId="0" fontId="10" fillId="3" borderId="73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/>
    </xf>
    <xf numFmtId="0" fontId="19" fillId="3" borderId="162" xfId="0" applyFont="1" applyFill="1" applyBorder="1" applyAlignment="1">
      <alignment horizontal="center" vertical="center"/>
    </xf>
    <xf numFmtId="0" fontId="7" fillId="5" borderId="68" xfId="0" applyFont="1" applyFill="1" applyBorder="1" applyAlignment="1">
      <alignment horizontal="center" vertical="center" wrapText="1"/>
    </xf>
    <xf numFmtId="0" fontId="8" fillId="6" borderId="52" xfId="3" applyFont="1" applyFill="1" applyBorder="1" applyAlignment="1">
      <alignment horizontal="center" vertical="center" wrapText="1"/>
    </xf>
    <xf numFmtId="0" fontId="8" fillId="8" borderId="70" xfId="3" applyFont="1" applyFill="1" applyBorder="1" applyAlignment="1">
      <alignment horizontal="center" vertical="center" wrapText="1"/>
    </xf>
    <xf numFmtId="0" fontId="8" fillId="8" borderId="163" xfId="3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3" borderId="57" xfId="0" applyFont="1" applyFill="1" applyBorder="1" applyAlignment="1">
      <alignment horizontal="center" vertical="center"/>
    </xf>
    <xf numFmtId="0" fontId="7" fillId="5" borderId="107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 wrapText="1"/>
    </xf>
    <xf numFmtId="0" fontId="11" fillId="3" borderId="122" xfId="0" applyFont="1" applyFill="1" applyBorder="1" applyAlignment="1">
      <alignment horizontal="center" vertical="center" wrapText="1"/>
    </xf>
    <xf numFmtId="0" fontId="11" fillId="6" borderId="110" xfId="0" applyFont="1" applyFill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1" fillId="6" borderId="146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11" fillId="6" borderId="59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right" vertical="center"/>
    </xf>
    <xf numFmtId="0" fontId="11" fillId="6" borderId="80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9" fontId="11" fillId="6" borderId="173" xfId="2" applyNumberFormat="1" applyFont="1" applyFill="1" applyBorder="1" applyAlignment="1">
      <alignment horizontal="center" vertical="center"/>
    </xf>
    <xf numFmtId="9" fontId="7" fillId="5" borderId="57" xfId="1" applyFont="1" applyFill="1" applyBorder="1" applyAlignment="1">
      <alignment horizontal="center" vertical="center"/>
    </xf>
    <xf numFmtId="0" fontId="7" fillId="5" borderId="122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center" vertical="center" wrapText="1"/>
    </xf>
    <xf numFmtId="0" fontId="7" fillId="3" borderId="113" xfId="0" applyFont="1" applyFill="1" applyBorder="1" applyAlignment="1">
      <alignment horizontal="center" vertical="center" wrapText="1"/>
    </xf>
    <xf numFmtId="9" fontId="7" fillId="5" borderId="102" xfId="1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8" fillId="0" borderId="151" xfId="0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9" fillId="0" borderId="98" xfId="0" applyFont="1" applyFill="1" applyBorder="1" applyAlignment="1">
      <alignment horizontal="center" vertical="center" wrapText="1"/>
    </xf>
    <xf numFmtId="0" fontId="9" fillId="0" borderId="97" xfId="0" applyFont="1" applyFill="1" applyBorder="1" applyAlignment="1">
      <alignment horizontal="center" vertical="center" wrapText="1"/>
    </xf>
    <xf numFmtId="0" fontId="7" fillId="0" borderId="1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3" xfId="0" applyFont="1" applyFill="1" applyBorder="1" applyAlignment="1">
      <alignment horizontal="center" vertical="center" wrapText="1"/>
    </xf>
    <xf numFmtId="0" fontId="7" fillId="0" borderId="122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center" vertical="center" wrapText="1"/>
    </xf>
    <xf numFmtId="0" fontId="7" fillId="0" borderId="122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 wrapText="1"/>
    </xf>
    <xf numFmtId="0" fontId="9" fillId="0" borderId="94" xfId="0" applyFont="1" applyFill="1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 wrapText="1"/>
    </xf>
    <xf numFmtId="0" fontId="7" fillId="0" borderId="104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 wrapText="1"/>
    </xf>
    <xf numFmtId="0" fontId="11" fillId="0" borderId="122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9" fontId="7" fillId="0" borderId="58" xfId="1" applyFont="1" applyFill="1" applyBorder="1" applyAlignment="1">
      <alignment horizontal="center" vertical="center"/>
    </xf>
    <xf numFmtId="9" fontId="7" fillId="0" borderId="150" xfId="1" applyFont="1" applyFill="1" applyBorder="1" applyAlignment="1">
      <alignment horizontal="center" vertical="center"/>
    </xf>
    <xf numFmtId="9" fontId="7" fillId="0" borderId="66" xfId="1" applyFont="1" applyFill="1" applyBorder="1" applyAlignment="1">
      <alignment horizontal="center" vertical="center"/>
    </xf>
    <xf numFmtId="9" fontId="7" fillId="0" borderId="74" xfId="1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121" xfId="0" applyFont="1" applyFill="1" applyBorder="1" applyAlignment="1">
      <alignment horizontal="center" vertical="center" wrapText="1"/>
    </xf>
    <xf numFmtId="0" fontId="7" fillId="0" borderId="60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0" borderId="57" xfId="3" applyFont="1" applyFill="1" applyBorder="1" applyAlignment="1">
      <alignment horizontal="center" vertical="center" wrapText="1"/>
    </xf>
    <xf numFmtId="0" fontId="43" fillId="0" borderId="60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57" xfId="0" applyFont="1" applyFill="1" applyBorder="1" applyAlignment="1">
      <alignment horizontal="center" vertical="center" wrapText="1"/>
    </xf>
    <xf numFmtId="0" fontId="7" fillId="0" borderId="53" xfId="3" applyFont="1" applyFill="1" applyBorder="1" applyAlignment="1">
      <alignment horizontal="center" vertical="center" wrapText="1"/>
    </xf>
    <xf numFmtId="0" fontId="7" fillId="0" borderId="68" xfId="3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7" fillId="0" borderId="51" xfId="3" applyFont="1" applyFill="1" applyBorder="1" applyAlignment="1">
      <alignment horizontal="center" vertical="center" wrapText="1"/>
    </xf>
    <xf numFmtId="0" fontId="7" fillId="0" borderId="52" xfId="3" applyFont="1" applyFill="1" applyBorder="1" applyAlignment="1">
      <alignment horizontal="center" vertical="center" wrapText="1"/>
    </xf>
    <xf numFmtId="0" fontId="7" fillId="0" borderId="121" xfId="3" applyFont="1" applyFill="1" applyBorder="1" applyAlignment="1">
      <alignment horizontal="center" vertical="center" wrapText="1"/>
    </xf>
    <xf numFmtId="0" fontId="43" fillId="0" borderId="122" xfId="0" applyFont="1" applyFill="1" applyBorder="1" applyAlignment="1">
      <alignment horizontal="center" vertical="center" wrapText="1"/>
    </xf>
    <xf numFmtId="9" fontId="7" fillId="0" borderId="9" xfId="1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9" fontId="7" fillId="0" borderId="58" xfId="8" applyFont="1" applyFill="1" applyBorder="1" applyAlignment="1">
      <alignment horizontal="center" vertical="center"/>
    </xf>
    <xf numFmtId="9" fontId="11" fillId="0" borderId="58" xfId="2" applyNumberFormat="1" applyFont="1" applyFill="1" applyBorder="1" applyAlignment="1">
      <alignment horizontal="center" vertical="center"/>
    </xf>
    <xf numFmtId="9" fontId="11" fillId="0" borderId="62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9" fontId="7" fillId="0" borderId="58" xfId="2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9" fontId="7" fillId="0" borderId="62" xfId="1" applyFont="1" applyFill="1" applyBorder="1" applyAlignment="1">
      <alignment horizontal="center" vertical="center"/>
    </xf>
    <xf numFmtId="9" fontId="8" fillId="0" borderId="62" xfId="1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19" xfId="3" applyFont="1" applyFill="1" applyBorder="1" applyAlignment="1">
      <alignment horizontal="center" vertical="center" wrapText="1"/>
    </xf>
    <xf numFmtId="0" fontId="8" fillId="0" borderId="17" xfId="3" applyFont="1" applyFill="1" applyBorder="1" applyAlignment="1">
      <alignment horizontal="center" vertical="center" wrapText="1"/>
    </xf>
    <xf numFmtId="0" fontId="8" fillId="0" borderId="57" xfId="3" applyFont="1" applyFill="1" applyBorder="1" applyAlignment="1">
      <alignment horizontal="center" vertical="center" wrapText="1"/>
    </xf>
    <xf numFmtId="0" fontId="8" fillId="0" borderId="51" xfId="3" applyFont="1" applyFill="1" applyBorder="1" applyAlignment="1">
      <alignment horizontal="center" vertical="center" wrapText="1"/>
    </xf>
    <xf numFmtId="0" fontId="8" fillId="0" borderId="52" xfId="3" applyFont="1" applyFill="1" applyBorder="1" applyAlignment="1">
      <alignment horizontal="center" vertical="center" wrapText="1"/>
    </xf>
    <xf numFmtId="0" fontId="8" fillId="0" borderId="121" xfId="3" applyFont="1" applyFill="1" applyBorder="1" applyAlignment="1">
      <alignment horizontal="center" vertical="center" wrapText="1"/>
    </xf>
    <xf numFmtId="9" fontId="7" fillId="0" borderId="92" xfId="1" applyFont="1" applyFill="1" applyBorder="1" applyAlignment="1">
      <alignment horizontal="center" vertical="center"/>
    </xf>
    <xf numFmtId="9" fontId="7" fillId="0" borderId="122" xfId="0" applyNumberFormat="1" applyFont="1" applyFill="1" applyBorder="1" applyAlignment="1">
      <alignment horizontal="center" vertical="center" wrapText="1"/>
    </xf>
    <xf numFmtId="9" fontId="8" fillId="0" borderId="62" xfId="2" applyFont="1" applyFill="1" applyBorder="1" applyAlignment="1">
      <alignment horizontal="center" vertical="center"/>
    </xf>
    <xf numFmtId="9" fontId="11" fillId="0" borderId="62" xfId="2" applyFont="1" applyFill="1" applyBorder="1" applyAlignment="1">
      <alignment horizontal="center" vertical="center"/>
    </xf>
    <xf numFmtId="9" fontId="8" fillId="0" borderId="60" xfId="0" applyNumberFormat="1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 wrapText="1"/>
    </xf>
    <xf numFmtId="10" fontId="11" fillId="0" borderId="75" xfId="2" applyNumberFormat="1" applyFont="1" applyFill="1" applyBorder="1" applyAlignment="1">
      <alignment horizontal="center" vertical="center"/>
    </xf>
    <xf numFmtId="9" fontId="11" fillId="0" borderId="75" xfId="2" applyFont="1" applyFill="1" applyBorder="1" applyAlignment="1" applyProtection="1">
      <alignment horizontal="center" vertical="center"/>
    </xf>
    <xf numFmtId="9" fontId="11" fillId="0" borderId="75" xfId="10" applyNumberFormat="1" applyFont="1" applyFill="1" applyBorder="1" applyAlignment="1" applyProtection="1">
      <alignment horizontal="center" vertical="center"/>
    </xf>
    <xf numFmtId="9" fontId="11" fillId="0" borderId="78" xfId="2" applyFont="1" applyFill="1" applyBorder="1" applyAlignment="1">
      <alignment horizontal="center" vertical="center"/>
    </xf>
    <xf numFmtId="9" fontId="11" fillId="0" borderId="9" xfId="2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7" fillId="0" borderId="111" xfId="0" applyFont="1" applyFill="1" applyBorder="1" applyAlignment="1">
      <alignment horizontal="center" vertical="center" wrapText="1"/>
    </xf>
    <xf numFmtId="0" fontId="7" fillId="0" borderId="11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9" fontId="7" fillId="0" borderId="76" xfId="0" applyNumberFormat="1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/>
    </xf>
    <xf numFmtId="9" fontId="7" fillId="0" borderId="11" xfId="1" applyFont="1" applyFill="1" applyBorder="1" applyAlignment="1">
      <alignment horizontal="center" vertical="center"/>
    </xf>
    <xf numFmtId="9" fontId="7" fillId="0" borderId="18" xfId="1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13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 wrapText="1"/>
    </xf>
    <xf numFmtId="9" fontId="7" fillId="0" borderId="70" xfId="1" applyFont="1" applyFill="1" applyBorder="1" applyAlignment="1">
      <alignment horizontal="center" vertical="center"/>
    </xf>
    <xf numFmtId="9" fontId="7" fillId="0" borderId="73" xfId="1" applyFont="1" applyFill="1" applyBorder="1" applyAlignment="1">
      <alignment horizontal="center" vertical="center"/>
    </xf>
    <xf numFmtId="9" fontId="7" fillId="0" borderId="81" xfId="1" applyFont="1" applyFill="1" applyBorder="1" applyAlignment="1">
      <alignment horizontal="center" vertical="center"/>
    </xf>
    <xf numFmtId="10" fontId="19" fillId="0" borderId="9" xfId="0" applyNumberFormat="1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9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justify" vertical="center" wrapText="1"/>
    </xf>
    <xf numFmtId="0" fontId="46" fillId="0" borderId="18" xfId="0" applyFont="1" applyFill="1" applyBorder="1" applyAlignment="1">
      <alignment vertical="top" wrapText="1"/>
    </xf>
    <xf numFmtId="0" fontId="19" fillId="0" borderId="59" xfId="0" applyFont="1" applyFill="1" applyBorder="1" applyAlignment="1">
      <alignment horizontal="left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158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center" vertical="center"/>
    </xf>
    <xf numFmtId="0" fontId="7" fillId="3" borderId="149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0" fontId="7" fillId="3" borderId="98" xfId="0" applyFont="1" applyFill="1" applyBorder="1" applyAlignment="1">
      <alignment horizontal="center" vertical="center"/>
    </xf>
    <xf numFmtId="0" fontId="7" fillId="3" borderId="9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11" fillId="5" borderId="67" xfId="0" applyFont="1" applyFill="1" applyBorder="1" applyAlignment="1">
      <alignment horizontal="center" vertical="center" wrapText="1"/>
    </xf>
    <xf numFmtId="0" fontId="11" fillId="5" borderId="1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7" fillId="5" borderId="50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 wrapText="1"/>
    </xf>
    <xf numFmtId="0" fontId="19" fillId="0" borderId="159" xfId="0" applyFont="1" applyBorder="1">
      <alignment vertical="center"/>
    </xf>
    <xf numFmtId="0" fontId="11" fillId="6" borderId="71" xfId="0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 wrapText="1"/>
    </xf>
    <xf numFmtId="0" fontId="8" fillId="0" borderId="60" xfId="18" applyNumberFormat="1" applyFont="1" applyFill="1" applyBorder="1" applyAlignment="1">
      <alignment horizontal="center" vertical="center" wrapText="1"/>
    </xf>
    <xf numFmtId="0" fontId="8" fillId="0" borderId="18" xfId="18" applyNumberFormat="1" applyFont="1" applyFill="1" applyBorder="1" applyAlignment="1">
      <alignment horizontal="center" vertical="center" wrapText="1"/>
    </xf>
    <xf numFmtId="0" fontId="8" fillId="3" borderId="18" xfId="18" applyNumberFormat="1" applyFont="1" applyFill="1" applyBorder="1" applyAlignment="1">
      <alignment horizontal="center" vertical="center" wrapText="1"/>
    </xf>
    <xf numFmtId="0" fontId="8" fillId="8" borderId="57" xfId="18" applyNumberFormat="1" applyFont="1" applyFill="1" applyBorder="1" applyAlignment="1">
      <alignment horizontal="center" vertical="center" wrapText="1"/>
    </xf>
    <xf numFmtId="0" fontId="54" fillId="8" borderId="73" xfId="18" applyNumberFormat="1" applyFont="1" applyFill="1" applyBorder="1" applyAlignment="1">
      <alignment horizontal="center" vertical="center" wrapText="1"/>
    </xf>
    <xf numFmtId="0" fontId="54" fillId="0" borderId="51" xfId="18" applyNumberFormat="1" applyFont="1" applyFill="1" applyBorder="1" applyAlignment="1">
      <alignment horizontal="center" vertical="center" wrapText="1"/>
    </xf>
    <xf numFmtId="0" fontId="54" fillId="0" borderId="6" xfId="18" applyNumberFormat="1" applyFont="1" applyFill="1" applyBorder="1" applyAlignment="1">
      <alignment horizontal="center" vertical="center" wrapText="1"/>
    </xf>
    <xf numFmtId="0" fontId="54" fillId="0" borderId="72" xfId="18" applyNumberFormat="1" applyFont="1" applyFill="1" applyBorder="1" applyAlignment="1">
      <alignment horizontal="center" vertical="center" wrapText="1"/>
    </xf>
    <xf numFmtId="9" fontId="8" fillId="0" borderId="70" xfId="18" applyNumberFormat="1" applyFont="1" applyFill="1" applyBorder="1" applyAlignment="1">
      <alignment horizontal="center" vertical="center" wrapText="1"/>
    </xf>
    <xf numFmtId="0" fontId="54" fillId="0" borderId="167" xfId="18" applyFont="1" applyFill="1" applyBorder="1" applyAlignment="1">
      <alignment horizontal="center" vertical="center" wrapText="1"/>
    </xf>
    <xf numFmtId="0" fontId="54" fillId="0" borderId="57" xfId="18" applyFont="1" applyFill="1" applyBorder="1" applyAlignment="1">
      <alignment horizontal="center" vertical="center" wrapText="1"/>
    </xf>
    <xf numFmtId="0" fontId="54" fillId="8" borderId="70" xfId="18" applyFont="1" applyFill="1" applyBorder="1" applyAlignment="1">
      <alignment horizontal="center" vertical="center" wrapText="1"/>
    </xf>
    <xf numFmtId="0" fontId="54" fillId="0" borderId="60" xfId="18" applyFont="1" applyFill="1" applyBorder="1" applyAlignment="1">
      <alignment horizontal="center" vertical="center" wrapText="1"/>
    </xf>
    <xf numFmtId="0" fontId="54" fillId="0" borderId="18" xfId="18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/>
    </xf>
    <xf numFmtId="0" fontId="54" fillId="0" borderId="113" xfId="18" applyNumberFormat="1" applyFont="1" applyFill="1" applyBorder="1" applyAlignment="1">
      <alignment horizontal="center" vertical="center" wrapText="1"/>
    </xf>
    <xf numFmtId="9" fontId="8" fillId="0" borderId="73" xfId="18" applyNumberFormat="1" applyFont="1" applyFill="1" applyBorder="1" applyAlignment="1">
      <alignment horizontal="center" vertical="center" wrapText="1"/>
    </xf>
    <xf numFmtId="0" fontId="54" fillId="8" borderId="26" xfId="18" applyNumberFormat="1" applyFont="1" applyFill="1" applyBorder="1" applyAlignment="1">
      <alignment horizontal="center" vertical="center" wrapText="1"/>
    </xf>
    <xf numFmtId="0" fontId="11" fillId="6" borderId="123" xfId="0" applyFont="1" applyFill="1" applyBorder="1" applyAlignment="1">
      <alignment horizontal="center" vertical="center" wrapText="1"/>
    </xf>
    <xf numFmtId="0" fontId="11" fillId="6" borderId="112" xfId="0" applyFont="1" applyFill="1" applyBorder="1" applyAlignment="1">
      <alignment horizontal="center" vertical="center" wrapText="1"/>
    </xf>
    <xf numFmtId="0" fontId="54" fillId="0" borderId="75" xfId="18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4" fillId="0" borderId="78" xfId="18" applyNumberFormat="1" applyFont="1" applyFill="1" applyBorder="1" applyAlignment="1">
      <alignment horizontal="center" vertical="center" wrapText="1"/>
    </xf>
    <xf numFmtId="0" fontId="54" fillId="8" borderId="104" xfId="18" applyNumberFormat="1" applyFont="1" applyFill="1" applyBorder="1" applyAlignment="1">
      <alignment horizontal="center" vertical="center" wrapText="1"/>
    </xf>
    <xf numFmtId="0" fontId="11" fillId="6" borderId="66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179" fontId="11" fillId="8" borderId="160" xfId="0" applyNumberFormat="1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/>
    </xf>
    <xf numFmtId="0" fontId="54" fillId="8" borderId="163" xfId="18" applyNumberFormat="1" applyFont="1" applyFill="1" applyBorder="1" applyAlignment="1">
      <alignment horizontal="center" vertical="center" wrapText="1"/>
    </xf>
    <xf numFmtId="0" fontId="54" fillId="0" borderId="105" xfId="18" applyNumberFormat="1" applyFont="1" applyFill="1" applyBorder="1" applyAlignment="1">
      <alignment horizontal="center" vertical="center" wrapText="1"/>
    </xf>
    <xf numFmtId="0" fontId="11" fillId="6" borderId="59" xfId="0" applyFont="1" applyFill="1" applyBorder="1" applyAlignment="1">
      <alignment horizontal="center" vertical="center"/>
    </xf>
    <xf numFmtId="0" fontId="19" fillId="0" borderId="99" xfId="0" applyFont="1" applyBorder="1">
      <alignment vertical="center"/>
    </xf>
    <xf numFmtId="0" fontId="54" fillId="0" borderId="68" xfId="18" applyNumberFormat="1" applyFont="1" applyFill="1" applyBorder="1" applyAlignment="1">
      <alignment horizontal="center" vertical="center" wrapText="1"/>
    </xf>
    <xf numFmtId="9" fontId="8" fillId="0" borderId="81" xfId="18" applyNumberFormat="1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7" fillId="5" borderId="70" xfId="3" applyFont="1" applyFill="1" applyBorder="1" applyAlignment="1">
      <alignment horizontal="center" vertical="center" wrapText="1"/>
    </xf>
    <xf numFmtId="0" fontId="7" fillId="5" borderId="73" xfId="0" applyFont="1" applyFill="1" applyBorder="1" applyAlignment="1">
      <alignment horizontal="center" vertical="center" wrapText="1"/>
    </xf>
    <xf numFmtId="0" fontId="43" fillId="5" borderId="59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1" fillId="0" borderId="29" xfId="0" applyFont="1" applyBorder="1" applyAlignment="1">
      <alignment horizontal="left" vertical="center" wrapText="1"/>
    </xf>
    <xf numFmtId="0" fontId="27" fillId="6" borderId="56" xfId="0" applyFont="1" applyFill="1" applyBorder="1" applyAlignment="1">
      <alignment horizontal="center" vertical="center" wrapText="1"/>
    </xf>
    <xf numFmtId="0" fontId="27" fillId="6" borderId="52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21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27" fillId="8" borderId="26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9" fontId="27" fillId="0" borderId="30" xfId="0" applyNumberFormat="1" applyFont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8" borderId="70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9" fontId="27" fillId="0" borderId="58" xfId="2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27" fillId="6" borderId="53" xfId="0" applyFont="1" applyFill="1" applyBorder="1" applyAlignment="1">
      <alignment horizontal="center" vertical="center" wrapText="1"/>
    </xf>
    <xf numFmtId="0" fontId="27" fillId="6" borderId="68" xfId="0" applyFont="1" applyFill="1" applyBorder="1" applyAlignment="1">
      <alignment horizontal="center" vertical="center" wrapText="1"/>
    </xf>
    <xf numFmtId="0" fontId="27" fillId="8" borderId="84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8" borderId="73" xfId="0" applyFont="1" applyFill="1" applyBorder="1" applyAlignment="1">
      <alignment horizontal="center" vertical="center" wrapText="1"/>
    </xf>
    <xf numFmtId="0" fontId="27" fillId="6" borderId="121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9" fontId="27" fillId="0" borderId="165" xfId="0" applyNumberFormat="1" applyFont="1" applyBorder="1" applyAlignment="1">
      <alignment horizontal="center" vertical="center" wrapText="1"/>
    </xf>
    <xf numFmtId="0" fontId="27" fillId="8" borderId="160" xfId="0" applyFont="1" applyFill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8" borderId="102" xfId="0" applyFont="1" applyFill="1" applyBorder="1" applyAlignment="1">
      <alignment horizontal="center" vertical="center" wrapText="1"/>
    </xf>
    <xf numFmtId="0" fontId="27" fillId="0" borderId="16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02" xfId="0" applyFont="1" applyFill="1" applyBorder="1" applyAlignment="1">
      <alignment horizontal="center" vertical="center" wrapText="1"/>
    </xf>
    <xf numFmtId="0" fontId="27" fillId="8" borderId="163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27" fillId="6" borderId="85" xfId="0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80" xfId="0" applyFont="1" applyFill="1" applyBorder="1" applyAlignment="1">
      <alignment horizontal="center" vertical="center" wrapText="1"/>
    </xf>
    <xf numFmtId="0" fontId="27" fillId="0" borderId="7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85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6" borderId="168" xfId="0" applyFont="1" applyFill="1" applyBorder="1" applyAlignment="1">
      <alignment horizontal="center" vertical="center" wrapText="1"/>
    </xf>
    <xf numFmtId="0" fontId="27" fillId="6" borderId="28" xfId="0" applyFont="1" applyFill="1" applyBorder="1" applyAlignment="1">
      <alignment horizontal="center" vertical="center" wrapText="1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130" xfId="0" applyFont="1" applyFill="1" applyBorder="1" applyAlignment="1">
      <alignment horizontal="center" vertical="center" wrapText="1"/>
    </xf>
    <xf numFmtId="0" fontId="27" fillId="0" borderId="128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0" borderId="129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127" xfId="0" applyFont="1" applyFill="1" applyBorder="1" applyAlignment="1">
      <alignment horizontal="center" vertical="center" wrapText="1"/>
    </xf>
    <xf numFmtId="0" fontId="27" fillId="0" borderId="126" xfId="0" applyFont="1" applyFill="1" applyBorder="1" applyAlignment="1">
      <alignment horizontal="center" vertical="center" wrapText="1"/>
    </xf>
    <xf numFmtId="0" fontId="27" fillId="0" borderId="105" xfId="0" applyFont="1" applyFill="1" applyBorder="1" applyAlignment="1">
      <alignment horizontal="center" vertical="center" wrapText="1"/>
    </xf>
    <xf numFmtId="0" fontId="27" fillId="0" borderId="74" xfId="0" applyFont="1" applyFill="1" applyBorder="1" applyAlignment="1">
      <alignment horizontal="center" vertical="center" wrapText="1"/>
    </xf>
    <xf numFmtId="0" fontId="27" fillId="8" borderId="38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9" fontId="27" fillId="0" borderId="8" xfId="0" applyNumberFormat="1" applyFont="1" applyBorder="1" applyAlignment="1">
      <alignment horizontal="center" vertical="center" wrapText="1"/>
    </xf>
    <xf numFmtId="0" fontId="27" fillId="0" borderId="84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top" wrapText="1"/>
    </xf>
    <xf numFmtId="0" fontId="27" fillId="0" borderId="49" xfId="0" applyFont="1" applyBorder="1" applyAlignment="1">
      <alignment horizontal="center" vertical="top" wrapText="1"/>
    </xf>
    <xf numFmtId="0" fontId="27" fillId="6" borderId="25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9" fontId="27" fillId="0" borderId="32" xfId="0" applyNumberFormat="1" applyFont="1" applyBorder="1" applyAlignment="1">
      <alignment horizontal="center" vertical="center" wrapText="1"/>
    </xf>
    <xf numFmtId="0" fontId="27" fillId="0" borderId="111" xfId="0" applyFont="1" applyFill="1" applyBorder="1" applyAlignment="1">
      <alignment horizontal="center" vertical="center" wrapText="1"/>
    </xf>
    <xf numFmtId="0" fontId="27" fillId="0" borderId="113" xfId="0" applyFont="1" applyFill="1" applyBorder="1" applyAlignment="1">
      <alignment horizontal="center" vertical="center" wrapText="1"/>
    </xf>
    <xf numFmtId="0" fontId="27" fillId="0" borderId="110" xfId="0" applyFont="1" applyFill="1" applyBorder="1" applyAlignment="1">
      <alignment horizontal="center" vertical="center" wrapText="1"/>
    </xf>
    <xf numFmtId="0" fontId="27" fillId="0" borderId="14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9" fontId="27" fillId="0" borderId="11" xfId="2" applyFont="1" applyFill="1" applyBorder="1" applyAlignment="1">
      <alignment horizontal="center" vertical="center"/>
    </xf>
    <xf numFmtId="0" fontId="11" fillId="10" borderId="79" xfId="0" applyFont="1" applyFill="1" applyBorder="1" applyAlignment="1">
      <alignment horizontal="center" vertical="center"/>
    </xf>
    <xf numFmtId="0" fontId="53" fillId="6" borderId="9" xfId="0" applyFont="1" applyFill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53" fillId="0" borderId="164" xfId="0" applyFont="1" applyFill="1" applyBorder="1" applyAlignment="1">
      <alignment horizontal="center" vertical="center" wrapText="1"/>
    </xf>
    <xf numFmtId="0" fontId="53" fillId="0" borderId="40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3" borderId="164" xfId="0" applyFont="1" applyFill="1" applyBorder="1" applyAlignment="1">
      <alignment horizontal="center"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53" fillId="6" borderId="164" xfId="0" applyFont="1" applyFill="1" applyBorder="1" applyAlignment="1">
      <alignment horizontal="center" vertical="center" wrapText="1"/>
    </xf>
    <xf numFmtId="9" fontId="27" fillId="0" borderId="4" xfId="0" applyNumberFormat="1" applyFont="1" applyBorder="1" applyAlignment="1">
      <alignment horizontal="center" vertical="center" wrapText="1"/>
    </xf>
    <xf numFmtId="0" fontId="27" fillId="0" borderId="168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0" borderId="161" xfId="0" applyFont="1" applyFill="1" applyBorder="1" applyAlignment="1">
      <alignment horizontal="center" vertical="center"/>
    </xf>
    <xf numFmtId="9" fontId="27" fillId="0" borderId="8" xfId="2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6" borderId="158" xfId="0" applyFont="1" applyFill="1" applyBorder="1" applyAlignment="1">
      <alignment horizontal="center" vertical="center"/>
    </xf>
    <xf numFmtId="0" fontId="11" fillId="6" borderId="85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0" fontId="11" fillId="3" borderId="114" xfId="0" applyFont="1" applyFill="1" applyBorder="1" applyAlignment="1">
      <alignment horizontal="center" vertical="center"/>
    </xf>
    <xf numFmtId="0" fontId="11" fillId="3" borderId="85" xfId="0" applyFont="1" applyFill="1" applyBorder="1" applyAlignment="1">
      <alignment horizontal="center" vertical="center"/>
    </xf>
    <xf numFmtId="0" fontId="11" fillId="6" borderId="114" xfId="0" applyFont="1" applyFill="1" applyBorder="1" applyAlignment="1">
      <alignment horizontal="center" vertical="center"/>
    </xf>
    <xf numFmtId="0" fontId="11" fillId="6" borderId="80" xfId="0" applyFont="1" applyFill="1" applyBorder="1" applyAlignment="1">
      <alignment horizontal="center" vertical="center"/>
    </xf>
    <xf numFmtId="0" fontId="11" fillId="6" borderId="89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9" fontId="11" fillId="0" borderId="107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60" fillId="0" borderId="143" xfId="0" applyNumberFormat="1" applyFont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wrapText="1"/>
    </xf>
    <xf numFmtId="0" fontId="9" fillId="15" borderId="52" xfId="0" applyFont="1" applyFill="1" applyBorder="1" applyAlignment="1">
      <alignment horizontal="center" vertical="center" wrapText="1"/>
    </xf>
    <xf numFmtId="0" fontId="9" fillId="16" borderId="70" xfId="0" applyFont="1" applyFill="1" applyBorder="1" applyAlignment="1">
      <alignment horizontal="center" vertical="center" wrapText="1"/>
    </xf>
    <xf numFmtId="0" fontId="9" fillId="15" borderId="66" xfId="0" applyFont="1" applyFill="1" applyBorder="1" applyAlignment="1">
      <alignment horizontal="center" vertical="center" wrapText="1"/>
    </xf>
    <xf numFmtId="0" fontId="9" fillId="15" borderId="54" xfId="0" applyFont="1" applyFill="1" applyBorder="1" applyAlignment="1">
      <alignment horizontal="center" vertical="center" wrapText="1"/>
    </xf>
    <xf numFmtId="0" fontId="9" fillId="15" borderId="68" xfId="0" applyFont="1" applyFill="1" applyBorder="1" applyAlignment="1">
      <alignment horizontal="center" vertical="center" wrapText="1"/>
    </xf>
    <xf numFmtId="0" fontId="9" fillId="16" borderId="68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5" borderId="51" xfId="0" applyFont="1" applyFill="1" applyBorder="1" applyAlignment="1">
      <alignment horizontal="center" vertical="center" wrapText="1"/>
    </xf>
    <xf numFmtId="9" fontId="9" fillId="15" borderId="121" xfId="8" applyFont="1" applyFill="1" applyBorder="1" applyAlignment="1">
      <alignment horizontal="center" vertical="center"/>
    </xf>
    <xf numFmtId="0" fontId="9" fillId="15" borderId="53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5" borderId="56" xfId="0" applyFont="1" applyFill="1" applyBorder="1" applyAlignment="1">
      <alignment horizontal="center" vertical="center" wrapText="1"/>
    </xf>
    <xf numFmtId="0" fontId="9" fillId="15" borderId="60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horizontal="center" vertical="center" wrapText="1"/>
    </xf>
    <xf numFmtId="0" fontId="9" fillId="15" borderId="57" xfId="0" applyFont="1" applyFill="1" applyBorder="1" applyAlignment="1">
      <alignment horizontal="center" vertical="center" wrapText="1"/>
    </xf>
    <xf numFmtId="9" fontId="9" fillId="15" borderId="132" xfId="8" applyFont="1" applyFill="1" applyBorder="1" applyAlignment="1">
      <alignment horizontal="center" vertical="center"/>
    </xf>
    <xf numFmtId="49" fontId="60" fillId="0" borderId="144" xfId="0" applyNumberFormat="1" applyFont="1" applyFill="1" applyBorder="1" applyAlignment="1">
      <alignment horizontal="center" vertical="center" wrapText="1"/>
    </xf>
    <xf numFmtId="0" fontId="9" fillId="16" borderId="57" xfId="0" applyFont="1" applyFill="1" applyBorder="1" applyAlignment="1">
      <alignment horizontal="center" vertical="center" wrapText="1"/>
    </xf>
    <xf numFmtId="0" fontId="9" fillId="16" borderId="163" xfId="0" applyFont="1" applyFill="1" applyBorder="1" applyAlignment="1">
      <alignment horizontal="center" vertical="center" wrapText="1"/>
    </xf>
    <xf numFmtId="49" fontId="61" fillId="0" borderId="144" xfId="0" applyNumberFormat="1" applyFont="1" applyFill="1" applyBorder="1" applyAlignment="1">
      <alignment horizontal="center" vertical="center" wrapText="1"/>
    </xf>
    <xf numFmtId="0" fontId="9" fillId="16" borderId="73" xfId="0" applyFont="1" applyFill="1" applyBorder="1" applyAlignment="1">
      <alignment horizontal="center" vertical="center" wrapText="1"/>
    </xf>
    <xf numFmtId="0" fontId="11" fillId="5" borderId="6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9" fillId="16" borderId="26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9" fillId="5" borderId="61" xfId="0" applyFont="1" applyFill="1" applyBorder="1" applyAlignment="1">
      <alignment horizontal="center" vertical="center" wrapText="1"/>
    </xf>
    <xf numFmtId="49" fontId="61" fillId="0" borderId="144" xfId="0" applyNumberFormat="1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11" fillId="5" borderId="60" xfId="0" applyFont="1" applyFill="1" applyBorder="1" applyAlignment="1">
      <alignment horizontal="center" vertical="center"/>
    </xf>
    <xf numFmtId="0" fontId="11" fillId="5" borderId="57" xfId="0" applyFont="1" applyFill="1" applyBorder="1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49" fontId="60" fillId="0" borderId="144" xfId="0" applyNumberFormat="1" applyFont="1" applyBorder="1" applyAlignment="1">
      <alignment horizontal="center" vertical="center" wrapText="1"/>
    </xf>
    <xf numFmtId="0" fontId="9" fillId="16" borderId="160" xfId="0" applyFont="1" applyFill="1" applyBorder="1" applyAlignment="1">
      <alignment horizontal="center" vertical="center" wrapText="1"/>
    </xf>
    <xf numFmtId="49" fontId="61" fillId="0" borderId="174" xfId="0" applyNumberFormat="1" applyFont="1" applyBorder="1" applyAlignment="1">
      <alignment horizontal="center" vertical="center" wrapText="1"/>
    </xf>
    <xf numFmtId="0" fontId="7" fillId="5" borderId="82" xfId="0" applyFont="1" applyFill="1" applyBorder="1" applyAlignment="1">
      <alignment horizontal="center" vertical="center"/>
    </xf>
    <xf numFmtId="0" fontId="7" fillId="5" borderId="67" xfId="0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8" fillId="5" borderId="67" xfId="0" applyFont="1" applyFill="1" applyBorder="1" applyAlignment="1">
      <alignment horizontal="center" vertical="center"/>
    </xf>
    <xf numFmtId="0" fontId="9" fillId="16" borderId="67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9" fontId="9" fillId="15" borderId="10" xfId="8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center"/>
    </xf>
    <xf numFmtId="9" fontId="9" fillId="15" borderId="21" xfId="8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3" borderId="122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9" fillId="16" borderId="59" xfId="0" applyFont="1" applyFill="1" applyBorder="1" applyAlignment="1">
      <alignment horizontal="center" vertical="center" wrapText="1"/>
    </xf>
    <xf numFmtId="9" fontId="9" fillId="15" borderId="59" xfId="8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19" fillId="0" borderId="31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0" fontId="63" fillId="0" borderId="18" xfId="0" applyFont="1" applyBorder="1" applyAlignment="1">
      <alignment vertical="center" wrapText="1"/>
    </xf>
    <xf numFmtId="49" fontId="63" fillId="0" borderId="18" xfId="0" applyNumberFormat="1" applyFont="1" applyBorder="1" applyAlignment="1">
      <alignment horizontal="left" vertical="center" wrapText="1"/>
    </xf>
    <xf numFmtId="49" fontId="63" fillId="0" borderId="18" xfId="0" applyNumberFormat="1" applyFont="1" applyBorder="1" applyAlignment="1">
      <alignment vertical="center" wrapText="1"/>
    </xf>
    <xf numFmtId="49" fontId="63" fillId="0" borderId="112" xfId="0" applyNumberFormat="1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66" fillId="0" borderId="18" xfId="3" applyFont="1" applyBorder="1" applyAlignment="1">
      <alignment horizontal="center" vertical="center" wrapText="1" readingOrder="1"/>
    </xf>
    <xf numFmtId="0" fontId="66" fillId="6" borderId="18" xfId="3" applyFont="1" applyFill="1" applyBorder="1" applyAlignment="1">
      <alignment horizontal="center" vertical="center" wrapText="1" readingOrder="1"/>
    </xf>
    <xf numFmtId="0" fontId="67" fillId="0" borderId="18" xfId="0" applyFont="1" applyBorder="1" applyAlignment="1">
      <alignment horizontal="center" vertical="center"/>
    </xf>
    <xf numFmtId="0" fontId="66" fillId="0" borderId="76" xfId="3" applyFont="1" applyBorder="1" applyAlignment="1">
      <alignment horizontal="center" vertical="center" wrapText="1" readingOrder="1"/>
    </xf>
    <xf numFmtId="0" fontId="7" fillId="0" borderId="59" xfId="0" applyFont="1" applyBorder="1" applyAlignment="1">
      <alignment horizontal="center" vertical="center" wrapText="1"/>
    </xf>
    <xf numFmtId="0" fontId="7" fillId="5" borderId="89" xfId="0" applyFont="1" applyFill="1" applyBorder="1" applyAlignment="1">
      <alignment horizontal="center" vertical="center"/>
    </xf>
    <xf numFmtId="0" fontId="7" fillId="5" borderId="131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3" borderId="131" xfId="0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11" fillId="6" borderId="9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49" fontId="69" fillId="5" borderId="76" xfId="0" applyNumberFormat="1" applyFont="1" applyFill="1" applyBorder="1" applyAlignment="1">
      <alignment vertical="center" wrapText="1"/>
    </xf>
    <xf numFmtId="49" fontId="27" fillId="0" borderId="18" xfId="0" applyNumberFormat="1" applyFont="1" applyBorder="1" applyAlignment="1">
      <alignment vertical="center" wrapText="1"/>
    </xf>
    <xf numFmtId="49" fontId="69" fillId="0" borderId="76" xfId="0" applyNumberFormat="1" applyFont="1" applyFill="1" applyBorder="1" applyAlignment="1">
      <alignment vertical="center" wrapText="1"/>
    </xf>
    <xf numFmtId="49" fontId="27" fillId="0" borderId="76" xfId="0" applyNumberFormat="1" applyFont="1" applyBorder="1" applyAlignment="1">
      <alignment vertical="center" wrapText="1"/>
    </xf>
    <xf numFmtId="0" fontId="7" fillId="5" borderId="79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9" fontId="7" fillId="0" borderId="73" xfId="2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9" fontId="19" fillId="0" borderId="75" xfId="0" applyNumberFormat="1" applyFont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110" xfId="0" applyFont="1" applyFill="1" applyBorder="1" applyAlignment="1">
      <alignment horizontal="center" vertical="center" wrapText="1"/>
    </xf>
    <xf numFmtId="0" fontId="5" fillId="4" borderId="123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31" xfId="0" applyFont="1" applyFill="1" applyBorder="1" applyAlignment="1">
      <alignment horizontal="center" vertical="center" wrapText="1"/>
    </xf>
    <xf numFmtId="0" fontId="5" fillId="7" borderId="71" xfId="0" applyFont="1" applyFill="1" applyBorder="1" applyAlignment="1">
      <alignment horizontal="center" vertical="center" wrapText="1"/>
    </xf>
    <xf numFmtId="0" fontId="5" fillId="7" borderId="8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5" fillId="3" borderId="85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5" fillId="4" borderId="77" xfId="0" applyFont="1" applyFill="1" applyBorder="1" applyAlignment="1">
      <alignment horizontal="center" vertical="center" wrapText="1"/>
    </xf>
    <xf numFmtId="0" fontId="5" fillId="4" borderId="129" xfId="0" applyFont="1" applyFill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8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0" xfId="0" applyFont="1" applyFill="1" applyBorder="1" applyAlignment="1">
      <alignment horizontal="center" vertical="center" wrapText="1"/>
    </xf>
    <xf numFmtId="0" fontId="5" fillId="4" borderId="147" xfId="0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5" fillId="4" borderId="146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112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5" fillId="3" borderId="106" xfId="0" applyFont="1" applyFill="1" applyBorder="1" applyAlignment="1">
      <alignment horizontal="center" vertical="center" wrapText="1"/>
    </xf>
    <xf numFmtId="0" fontId="5" fillId="3" borderId="125" xfId="0" applyFont="1" applyFill="1" applyBorder="1" applyAlignment="1">
      <alignment horizontal="center" vertical="center" wrapText="1"/>
    </xf>
    <xf numFmtId="0" fontId="5" fillId="3" borderId="128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38" xfId="0" applyFont="1" applyFill="1" applyBorder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9" fontId="5" fillId="7" borderId="15" xfId="0" applyNumberFormat="1" applyFont="1" applyFill="1" applyBorder="1" applyAlignment="1">
      <alignment horizontal="center" vertical="center" wrapText="1"/>
    </xf>
    <xf numFmtId="9" fontId="19" fillId="0" borderId="26" xfId="0" applyNumberFormat="1" applyFont="1" applyBorder="1" applyAlignment="1">
      <alignment horizontal="center" vertical="center"/>
    </xf>
    <xf numFmtId="9" fontId="19" fillId="0" borderId="41" xfId="0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0" xfId="0" applyFont="1" applyFill="1" applyBorder="1" applyAlignment="1">
      <alignment horizontal="center" vertical="center" wrapText="1"/>
    </xf>
    <xf numFmtId="9" fontId="5" fillId="2" borderId="72" xfId="0" applyNumberFormat="1" applyFont="1" applyFill="1" applyBorder="1" applyAlignment="1">
      <alignment horizontal="center" vertical="center" wrapText="1"/>
    </xf>
    <xf numFmtId="9" fontId="5" fillId="2" borderId="85" xfId="0" applyNumberFormat="1" applyFont="1" applyFill="1" applyBorder="1" applyAlignment="1">
      <alignment horizontal="center" vertical="center" wrapText="1"/>
    </xf>
    <xf numFmtId="0" fontId="5" fillId="3" borderId="86" xfId="0" applyFont="1" applyFill="1" applyBorder="1" applyAlignment="1">
      <alignment horizontal="center" vertical="center" wrapText="1"/>
    </xf>
    <xf numFmtId="0" fontId="5" fillId="3" borderId="13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117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118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119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7" fillId="7" borderId="115" xfId="0" applyFont="1" applyFill="1" applyBorder="1" applyAlignment="1">
      <alignment horizontal="center" vertical="center"/>
    </xf>
    <xf numFmtId="0" fontId="7" fillId="7" borderId="116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 wrapText="1"/>
    </xf>
    <xf numFmtId="0" fontId="5" fillId="4" borderId="127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5" fillId="4" borderId="12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2" xfId="0" applyFont="1" applyFill="1" applyBorder="1" applyAlignment="1">
      <alignment horizontal="center" vertical="center" wrapText="1"/>
    </xf>
    <xf numFmtId="0" fontId="10" fillId="3" borderId="157" xfId="0" applyFont="1" applyFill="1" applyBorder="1" applyAlignment="1">
      <alignment horizontal="center" vertical="center" wrapText="1"/>
    </xf>
    <xf numFmtId="0" fontId="10" fillId="3" borderId="126" xfId="0" applyFont="1" applyFill="1" applyBorder="1" applyAlignment="1">
      <alignment horizontal="center" vertical="center" wrapText="1"/>
    </xf>
    <xf numFmtId="0" fontId="10" fillId="3" borderId="129" xfId="0" applyFont="1" applyFill="1" applyBorder="1" applyAlignment="1">
      <alignment horizontal="center" vertical="center" wrapText="1"/>
    </xf>
    <xf numFmtId="0" fontId="5" fillId="3" borderId="119" xfId="0" applyFont="1" applyFill="1" applyBorder="1" applyAlignment="1">
      <alignment horizontal="center" vertical="center" wrapText="1"/>
    </xf>
    <xf numFmtId="0" fontId="5" fillId="3" borderId="10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9" fillId="2" borderId="153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10" fillId="0" borderId="13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8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3" borderId="156" xfId="0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horizontal="center" vertical="center" wrapText="1"/>
    </xf>
    <xf numFmtId="0" fontId="5" fillId="2" borderId="1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 wrapText="1"/>
    </xf>
    <xf numFmtId="0" fontId="5" fillId="0" borderId="110" xfId="0" applyFont="1" applyFill="1" applyBorder="1" applyAlignment="1">
      <alignment horizontal="center" vertical="center" wrapText="1"/>
    </xf>
    <xf numFmtId="0" fontId="5" fillId="0" borderId="127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5" fillId="4" borderId="159" xfId="0" applyFont="1" applyFill="1" applyBorder="1" applyAlignment="1">
      <alignment horizontal="center" vertical="center" wrapText="1"/>
    </xf>
    <xf numFmtId="0" fontId="10" fillId="3" borderId="117" xfId="0" applyFont="1" applyFill="1" applyBorder="1" applyAlignment="1">
      <alignment horizontal="center" vertical="center" wrapText="1"/>
    </xf>
    <xf numFmtId="0" fontId="10" fillId="3" borderId="111" xfId="0" applyFont="1" applyFill="1" applyBorder="1" applyAlignment="1">
      <alignment horizontal="center" vertical="center" wrapText="1"/>
    </xf>
    <xf numFmtId="0" fontId="10" fillId="3" borderId="140" xfId="0" applyFont="1" applyFill="1" applyBorder="1" applyAlignment="1">
      <alignment horizontal="center" vertical="center" wrapText="1"/>
    </xf>
    <xf numFmtId="0" fontId="5" fillId="3" borderId="142" xfId="0" applyFont="1" applyFill="1" applyBorder="1" applyAlignment="1">
      <alignment horizontal="center" vertical="center" wrapText="1"/>
    </xf>
    <xf numFmtId="0" fontId="5" fillId="4" borderId="82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34" xfId="0" applyFont="1" applyFill="1" applyBorder="1" applyAlignment="1">
      <alignment horizontal="center" vertical="center" wrapText="1"/>
    </xf>
    <xf numFmtId="0" fontId="5" fillId="4" borderId="117" xfId="0" applyFont="1" applyFill="1" applyBorder="1" applyAlignment="1">
      <alignment horizontal="center" vertical="center" wrapText="1"/>
    </xf>
    <xf numFmtId="0" fontId="5" fillId="4" borderId="118" xfId="0" applyFont="1" applyFill="1" applyBorder="1" applyAlignment="1">
      <alignment horizontal="center" vertical="center" wrapText="1"/>
    </xf>
    <xf numFmtId="0" fontId="38" fillId="0" borderId="28" xfId="0" applyFont="1" applyFill="1" applyBorder="1" applyAlignment="1">
      <alignment horizontal="center" vertical="center" wrapText="1"/>
    </xf>
    <xf numFmtId="0" fontId="38" fillId="0" borderId="2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 wrapText="1"/>
    </xf>
    <xf numFmtId="9" fontId="19" fillId="4" borderId="38" xfId="0" applyNumberFormat="1" applyFont="1" applyFill="1" applyBorder="1" applyAlignment="1">
      <alignment horizontal="center" vertical="center"/>
    </xf>
    <xf numFmtId="9" fontId="19" fillId="4" borderId="49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15" xfId="0" applyFont="1" applyFill="1" applyBorder="1" applyAlignment="1">
      <alignment horizontal="center" vertical="center"/>
    </xf>
    <xf numFmtId="0" fontId="7" fillId="4" borderId="116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 wrapText="1"/>
    </xf>
    <xf numFmtId="0" fontId="5" fillId="3" borderId="81" xfId="0" applyFont="1" applyFill="1" applyBorder="1" applyAlignment="1">
      <alignment horizontal="center" vertical="center" wrapText="1"/>
    </xf>
    <xf numFmtId="0" fontId="5" fillId="7" borderId="52" xfId="0" applyFont="1" applyFill="1" applyBorder="1" applyAlignment="1">
      <alignment horizontal="center" vertical="center" wrapText="1"/>
    </xf>
    <xf numFmtId="0" fontId="5" fillId="7" borderId="131" xfId="0" applyFont="1" applyFill="1" applyBorder="1" applyAlignment="1">
      <alignment horizontal="center" vertical="center" wrapText="1"/>
    </xf>
    <xf numFmtId="0" fontId="5" fillId="7" borderId="72" xfId="0" applyFont="1" applyFill="1" applyBorder="1" applyAlignment="1">
      <alignment horizontal="center" vertical="center" wrapText="1"/>
    </xf>
    <xf numFmtId="0" fontId="5" fillId="7" borderId="85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16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23" xfId="0" applyFont="1" applyFill="1" applyBorder="1" applyAlignment="1">
      <alignment horizontal="center" vertical="center" wrapText="1"/>
    </xf>
    <xf numFmtId="0" fontId="5" fillId="4" borderId="113" xfId="0" applyFont="1" applyFill="1" applyBorder="1" applyAlignment="1">
      <alignment horizontal="center" vertical="center" wrapText="1"/>
    </xf>
    <xf numFmtId="0" fontId="5" fillId="3" borderId="113" xfId="0" applyFont="1" applyFill="1" applyBorder="1" applyAlignment="1">
      <alignment horizontal="center" vertical="center" wrapText="1"/>
    </xf>
    <xf numFmtId="0" fontId="5" fillId="3" borderId="130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39" fillId="2" borderId="39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4" borderId="104" xfId="0" applyFont="1" applyFill="1" applyBorder="1" applyAlignment="1">
      <alignment horizontal="center" vertical="center" wrapText="1"/>
    </xf>
    <xf numFmtId="0" fontId="5" fillId="2" borderId="110" xfId="0" applyFont="1" applyFill="1" applyBorder="1" applyAlignment="1">
      <alignment horizontal="center" vertical="center" wrapText="1"/>
    </xf>
    <xf numFmtId="0" fontId="5" fillId="2" borderId="127" xfId="0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7" borderId="108" xfId="0" applyFont="1" applyFill="1" applyBorder="1" applyAlignment="1">
      <alignment horizontal="center" vertical="center" wrapText="1"/>
    </xf>
    <xf numFmtId="0" fontId="5" fillId="7" borderId="1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146" xfId="0" applyFont="1" applyFill="1" applyBorder="1" applyAlignment="1">
      <alignment horizontal="center" vertical="center" wrapText="1"/>
    </xf>
    <xf numFmtId="0" fontId="5" fillId="7" borderId="13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7" borderId="138" xfId="0" applyFont="1" applyFill="1" applyBorder="1" applyAlignment="1">
      <alignment horizontal="center" vertical="center" wrapText="1"/>
    </xf>
    <xf numFmtId="0" fontId="5" fillId="7" borderId="66" xfId="0" applyFont="1" applyFill="1" applyBorder="1" applyAlignment="1">
      <alignment horizontal="center" vertical="center" wrapText="1"/>
    </xf>
    <xf numFmtId="0" fontId="5" fillId="7" borderId="54" xfId="0" applyFont="1" applyFill="1" applyBorder="1" applyAlignment="1">
      <alignment horizontal="center" vertical="center" wrapText="1"/>
    </xf>
    <xf numFmtId="0" fontId="5" fillId="7" borderId="134" xfId="0" applyFont="1" applyFill="1" applyBorder="1" applyAlignment="1">
      <alignment horizontal="center" vertical="center" wrapText="1"/>
    </xf>
    <xf numFmtId="0" fontId="5" fillId="7" borderId="6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3" fillId="6" borderId="20" xfId="0" applyFont="1" applyFill="1" applyBorder="1" applyAlignment="1">
      <alignment horizontal="center" vertical="center" wrapText="1"/>
    </xf>
    <xf numFmtId="0" fontId="53" fillId="6" borderId="10" xfId="0" applyFont="1" applyFill="1" applyBorder="1" applyAlignment="1">
      <alignment horizontal="center" vertical="center" wrapText="1"/>
    </xf>
    <xf numFmtId="0" fontId="53" fillId="6" borderId="11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9" fillId="4" borderId="38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8" borderId="41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6" borderId="76" xfId="0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 wrapText="1"/>
    </xf>
    <xf numFmtId="0" fontId="15" fillId="6" borderId="67" xfId="0" applyFont="1" applyFill="1" applyBorder="1" applyAlignment="1">
      <alignment horizontal="center" vertical="center" wrapText="1"/>
    </xf>
    <xf numFmtId="0" fontId="15" fillId="6" borderId="130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 wrapText="1"/>
    </xf>
    <xf numFmtId="0" fontId="15" fillId="4" borderId="16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5" fillId="9" borderId="64" xfId="0" applyFont="1" applyFill="1" applyBorder="1" applyAlignment="1">
      <alignment horizontal="center" vertical="center" wrapText="1"/>
    </xf>
    <xf numFmtId="0" fontId="15" fillId="9" borderId="66" xfId="0" applyFont="1" applyFill="1" applyBorder="1" applyAlignment="1">
      <alignment horizontal="center" vertical="center" wrapText="1"/>
    </xf>
    <xf numFmtId="0" fontId="15" fillId="9" borderId="76" xfId="0" applyFont="1" applyFill="1" applyBorder="1" applyAlignment="1">
      <alignment horizontal="center" vertical="center" wrapText="1"/>
    </xf>
    <xf numFmtId="0" fontId="15" fillId="9" borderId="54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 wrapText="1"/>
    </xf>
    <xf numFmtId="0" fontId="15" fillId="6" borderId="127" xfId="0" applyFont="1" applyFill="1" applyBorder="1" applyAlignment="1">
      <alignment horizontal="center" vertical="center" wrapText="1"/>
    </xf>
    <xf numFmtId="0" fontId="15" fillId="9" borderId="159" xfId="0" applyFont="1" applyFill="1" applyBorder="1" applyAlignment="1">
      <alignment horizontal="center" vertical="center" wrapText="1"/>
    </xf>
    <xf numFmtId="0" fontId="15" fillId="9" borderId="124" xfId="0" applyFont="1" applyFill="1" applyBorder="1" applyAlignment="1">
      <alignment horizontal="center" vertical="center" wrapText="1"/>
    </xf>
    <xf numFmtId="0" fontId="15" fillId="9" borderId="67" xfId="0" applyFont="1" applyFill="1" applyBorder="1" applyAlignment="1">
      <alignment horizontal="center" vertical="center" wrapText="1"/>
    </xf>
    <xf numFmtId="0" fontId="15" fillId="9" borderId="68" xfId="0" applyFont="1" applyFill="1" applyBorder="1" applyAlignment="1">
      <alignment horizontal="center" vertical="center" wrapText="1"/>
    </xf>
    <xf numFmtId="0" fontId="15" fillId="8" borderId="76" xfId="0" applyFont="1" applyFill="1" applyBorder="1" applyAlignment="1">
      <alignment horizontal="center" vertical="center" wrapText="1"/>
    </xf>
    <xf numFmtId="0" fontId="15" fillId="8" borderId="112" xfId="0" applyFont="1" applyFill="1" applyBorder="1" applyAlignment="1">
      <alignment horizontal="center" vertical="center" wrapText="1"/>
    </xf>
    <xf numFmtId="0" fontId="15" fillId="8" borderId="54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113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5" fillId="4" borderId="49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110" xfId="0" applyFont="1" applyFill="1" applyBorder="1" applyAlignment="1">
      <alignment horizontal="center" vertical="center" wrapText="1"/>
    </xf>
    <xf numFmtId="0" fontId="15" fillId="4" borderId="66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54" xfId="0" applyFont="1" applyFill="1" applyBorder="1" applyAlignment="1">
      <alignment horizontal="center" vertical="center" wrapText="1"/>
    </xf>
    <xf numFmtId="0" fontId="15" fillId="4" borderId="146" xfId="0" applyFont="1" applyFill="1" applyBorder="1" applyAlignment="1">
      <alignment horizontal="center" vertical="center" wrapText="1"/>
    </xf>
    <xf numFmtId="0" fontId="15" fillId="4" borderId="68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23" xfId="0" applyFont="1" applyFill="1" applyBorder="1" applyAlignment="1">
      <alignment horizontal="center" vertical="center" wrapText="1"/>
    </xf>
    <xf numFmtId="0" fontId="5" fillId="7" borderId="112" xfId="0" applyFont="1" applyFill="1" applyBorder="1" applyAlignment="1">
      <alignment horizontal="center" vertical="center" wrapText="1"/>
    </xf>
    <xf numFmtId="0" fontId="5" fillId="7" borderId="113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5" fillId="3" borderId="160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8" borderId="70" xfId="0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horizontal="center" vertical="center" wrapText="1"/>
    </xf>
    <xf numFmtId="0" fontId="15" fillId="18" borderId="167" xfId="0" applyFont="1" applyFill="1" applyBorder="1" applyAlignment="1">
      <alignment horizontal="center" vertical="center" wrapText="1"/>
    </xf>
    <xf numFmtId="0" fontId="11" fillId="18" borderId="60" xfId="0" applyFont="1" applyFill="1" applyBorder="1" applyAlignment="1">
      <alignment horizontal="center" vertical="center" wrapText="1"/>
    </xf>
    <xf numFmtId="0" fontId="15" fillId="18" borderId="36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5" fillId="18" borderId="169" xfId="0" applyFont="1" applyFill="1" applyBorder="1" applyAlignment="1">
      <alignment horizontal="center" vertical="center" wrapText="1"/>
    </xf>
    <xf numFmtId="0" fontId="11" fillId="18" borderId="57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 vertical="center" wrapText="1"/>
    </xf>
    <xf numFmtId="0" fontId="15" fillId="18" borderId="11" xfId="0" applyFont="1" applyFill="1" applyBorder="1" applyAlignment="1">
      <alignment horizontal="center" vertical="center" wrapText="1"/>
    </xf>
    <xf numFmtId="0" fontId="11" fillId="18" borderId="49" xfId="0" applyFont="1" applyFill="1" applyBorder="1" applyAlignment="1">
      <alignment horizontal="center" vertical="center" wrapText="1"/>
    </xf>
    <xf numFmtId="0" fontId="15" fillId="18" borderId="15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47" xfId="0" applyFont="1" applyFill="1" applyBorder="1" applyAlignment="1">
      <alignment horizontal="center" vertical="center" wrapText="1"/>
    </xf>
    <xf numFmtId="0" fontId="15" fillId="18" borderId="49" xfId="0" applyFont="1" applyFill="1" applyBorder="1" applyAlignment="1">
      <alignment horizontal="center" vertical="center" wrapText="1"/>
    </xf>
    <xf numFmtId="0" fontId="11" fillId="18" borderId="39" xfId="0" applyFont="1" applyFill="1" applyBorder="1" applyAlignment="1">
      <alignment horizontal="center" vertical="center" wrapText="1"/>
    </xf>
    <xf numFmtId="0" fontId="15" fillId="18" borderId="20" xfId="0" applyFont="1" applyFill="1" applyBorder="1" applyAlignment="1">
      <alignment horizontal="center" vertical="center"/>
    </xf>
    <xf numFmtId="0" fontId="11" fillId="18" borderId="10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horizontal="center" vertical="center"/>
    </xf>
    <xf numFmtId="0" fontId="11" fillId="18" borderId="0" xfId="0" applyFont="1" applyFill="1" applyAlignment="1">
      <alignment horizontal="center" vertical="center"/>
    </xf>
    <xf numFmtId="0" fontId="11" fillId="18" borderId="32" xfId="0" applyFont="1" applyFill="1" applyBorder="1" applyAlignment="1">
      <alignment horizontal="center" vertical="center"/>
    </xf>
    <xf numFmtId="0" fontId="15" fillId="18" borderId="1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vertical="center"/>
    </xf>
    <xf numFmtId="0" fontId="11" fillId="18" borderId="38" xfId="0" applyFont="1" applyFill="1" applyBorder="1" applyAlignment="1">
      <alignment vertical="center"/>
    </xf>
    <xf numFmtId="0" fontId="11" fillId="18" borderId="49" xfId="0" applyFont="1" applyFill="1" applyBorder="1" applyAlignment="1">
      <alignment vertical="center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5" fillId="9" borderId="75" xfId="0" applyFont="1" applyFill="1" applyBorder="1" applyAlignment="1">
      <alignment horizontal="center" vertical="center" wrapText="1"/>
    </xf>
    <xf numFmtId="0" fontId="15" fillId="9" borderId="85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23" xfId="0" applyFont="1" applyFill="1" applyBorder="1" applyAlignment="1">
      <alignment horizontal="center" vertical="center" wrapText="1"/>
    </xf>
    <xf numFmtId="0" fontId="11" fillId="0" borderId="147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5" fillId="9" borderId="113" xfId="0" applyFont="1" applyFill="1" applyBorder="1" applyAlignment="1">
      <alignment horizontal="center" vertical="center" wrapText="1"/>
    </xf>
    <xf numFmtId="0" fontId="15" fillId="9" borderId="38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5" fillId="9" borderId="74" xfId="0" applyFont="1" applyFill="1" applyBorder="1" applyAlignment="1">
      <alignment horizontal="center" vertical="center" wrapText="1"/>
    </xf>
    <xf numFmtId="0" fontId="15" fillId="9" borderId="84" xfId="0" applyFont="1" applyFill="1" applyBorder="1" applyAlignment="1">
      <alignment horizontal="center" vertical="center" wrapText="1"/>
    </xf>
    <xf numFmtId="0" fontId="15" fillId="9" borderId="80" xfId="0" applyFont="1" applyFill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51" fillId="0" borderId="12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18" borderId="12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8" borderId="10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5" fillId="18" borderId="22" xfId="0" applyFont="1" applyFill="1" applyBorder="1" applyAlignment="1">
      <alignment horizontal="center" vertical="center"/>
    </xf>
    <xf numFmtId="0" fontId="11" fillId="18" borderId="23" xfId="0" applyFont="1" applyFill="1" applyBorder="1" applyAlignment="1">
      <alignment horizontal="center" vertical="center"/>
    </xf>
    <xf numFmtId="0" fontId="11" fillId="18" borderId="24" xfId="0" applyFont="1" applyFill="1" applyBorder="1" applyAlignment="1">
      <alignment horizontal="center" vertical="center"/>
    </xf>
    <xf numFmtId="0" fontId="11" fillId="18" borderId="29" xfId="0" applyFont="1" applyFill="1" applyBorder="1" applyAlignment="1">
      <alignment horizontal="center" vertical="center"/>
    </xf>
    <xf numFmtId="0" fontId="11" fillId="18" borderId="28" xfId="0" applyFont="1" applyFill="1" applyBorder="1" applyAlignment="1">
      <alignment horizontal="center" vertical="center"/>
    </xf>
    <xf numFmtId="0" fontId="11" fillId="18" borderId="30" xfId="0" applyFont="1" applyFill="1" applyBorder="1" applyAlignment="1">
      <alignment horizontal="center" vertical="center"/>
    </xf>
    <xf numFmtId="0" fontId="11" fillId="18" borderId="21" xfId="0" applyFont="1" applyFill="1" applyBorder="1" applyAlignment="1">
      <alignment vertical="center"/>
    </xf>
    <xf numFmtId="0" fontId="11" fillId="18" borderId="30" xfId="0" applyFont="1" applyFill="1" applyBorder="1" applyAlignment="1">
      <alignment vertical="center"/>
    </xf>
    <xf numFmtId="0" fontId="15" fillId="8" borderId="9" xfId="0" applyFont="1" applyFill="1" applyBorder="1" applyAlignment="1">
      <alignment horizontal="center" vertical="center" wrapText="1"/>
    </xf>
    <xf numFmtId="0" fontId="15" fillId="18" borderId="46" xfId="0" applyFont="1" applyFill="1" applyBorder="1" applyAlignment="1">
      <alignment horizontal="center" vertical="center" wrapText="1"/>
    </xf>
    <xf numFmtId="0" fontId="15" fillId="6" borderId="110" xfId="0" applyFont="1" applyFill="1" applyBorder="1" applyAlignment="1">
      <alignment horizontal="center" vertical="center" wrapText="1"/>
    </xf>
    <xf numFmtId="0" fontId="15" fillId="18" borderId="41" xfId="0" applyFont="1" applyFill="1" applyBorder="1" applyAlignment="1">
      <alignment horizontal="center" vertical="center" wrapText="1"/>
    </xf>
    <xf numFmtId="0" fontId="15" fillId="18" borderId="23" xfId="0" applyFont="1" applyFill="1" applyBorder="1" applyAlignment="1">
      <alignment horizontal="center" vertical="center"/>
    </xf>
    <xf numFmtId="0" fontId="15" fillId="18" borderId="24" xfId="0" applyFont="1" applyFill="1" applyBorder="1" applyAlignment="1">
      <alignment horizontal="center" vertical="center"/>
    </xf>
    <xf numFmtId="0" fontId="15" fillId="18" borderId="29" xfId="0" applyFont="1" applyFill="1" applyBorder="1" applyAlignment="1">
      <alignment horizontal="center" vertical="center"/>
    </xf>
    <xf numFmtId="0" fontId="15" fillId="18" borderId="28" xfId="0" applyFont="1" applyFill="1" applyBorder="1" applyAlignment="1">
      <alignment horizontal="center" vertical="center"/>
    </xf>
    <xf numFmtId="0" fontId="15" fillId="18" borderId="30" xfId="0" applyFont="1" applyFill="1" applyBorder="1" applyAlignment="1">
      <alignment horizontal="center" vertical="center"/>
    </xf>
    <xf numFmtId="9" fontId="15" fillId="6" borderId="34" xfId="0" applyNumberFormat="1" applyFont="1" applyFill="1" applyBorder="1" applyAlignment="1">
      <alignment horizontal="center" vertical="center" wrapText="1"/>
    </xf>
    <xf numFmtId="9" fontId="15" fillId="6" borderId="45" xfId="0" applyNumberFormat="1" applyFont="1" applyFill="1" applyBorder="1" applyAlignment="1">
      <alignment horizontal="center" vertical="center" wrapText="1"/>
    </xf>
    <xf numFmtId="0" fontId="15" fillId="18" borderId="3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11" fillId="18" borderId="115" xfId="0" applyFont="1" applyFill="1" applyBorder="1" applyAlignment="1">
      <alignment horizontal="center" vertical="center"/>
    </xf>
    <xf numFmtId="0" fontId="11" fillId="18" borderId="116" xfId="0" applyFont="1" applyFill="1" applyBorder="1" applyAlignment="1">
      <alignment horizontal="center" vertical="center"/>
    </xf>
    <xf numFmtId="0" fontId="15" fillId="18" borderId="134" xfId="0" applyFont="1" applyFill="1" applyBorder="1" applyAlignment="1">
      <alignment horizontal="center" vertical="center" wrapText="1"/>
    </xf>
    <xf numFmtId="0" fontId="15" fillId="18" borderId="68" xfId="0" applyFont="1" applyFill="1" applyBorder="1" applyAlignment="1">
      <alignment horizontal="center" vertical="center" wrapText="1"/>
    </xf>
    <xf numFmtId="0" fontId="15" fillId="18" borderId="138" xfId="0" applyFont="1" applyFill="1" applyBorder="1" applyAlignment="1">
      <alignment horizontal="center" vertical="center" wrapText="1"/>
    </xf>
    <xf numFmtId="0" fontId="15" fillId="18" borderId="66" xfId="0" applyFont="1" applyFill="1" applyBorder="1" applyAlignment="1">
      <alignment horizontal="center" vertical="center" wrapText="1"/>
    </xf>
    <xf numFmtId="0" fontId="15" fillId="18" borderId="118" xfId="0" applyFont="1" applyFill="1" applyBorder="1" applyAlignment="1">
      <alignment horizontal="center" vertical="center" wrapText="1"/>
    </xf>
    <xf numFmtId="0" fontId="15" fillId="18" borderId="54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53" fillId="6" borderId="2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53" fillId="6" borderId="28" xfId="0" applyFont="1" applyFill="1" applyBorder="1" applyAlignment="1">
      <alignment horizontal="center" vertical="center" wrapText="1"/>
    </xf>
    <xf numFmtId="0" fontId="53" fillId="18" borderId="1" xfId="0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 vertical="center"/>
    </xf>
    <xf numFmtId="0" fontId="27" fillId="18" borderId="11" xfId="0" applyFont="1" applyFill="1" applyBorder="1" applyAlignment="1">
      <alignment horizontal="center" vertical="center"/>
    </xf>
    <xf numFmtId="9" fontId="15" fillId="18" borderId="11" xfId="0" applyNumberFormat="1" applyFont="1" applyFill="1" applyBorder="1" applyAlignment="1">
      <alignment horizontal="center" vertical="center" wrapText="1"/>
    </xf>
    <xf numFmtId="9" fontId="19" fillId="18" borderId="38" xfId="0" applyNumberFormat="1" applyFont="1" applyFill="1" applyBorder="1" applyAlignment="1">
      <alignment horizontal="center" vertical="center"/>
    </xf>
    <xf numFmtId="9" fontId="19" fillId="18" borderId="49" xfId="0" applyNumberFormat="1" applyFont="1" applyFill="1" applyBorder="1" applyAlignment="1">
      <alignment horizontal="center" vertical="center"/>
    </xf>
    <xf numFmtId="0" fontId="15" fillId="18" borderId="3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87" xfId="0" applyFont="1" applyFill="1" applyBorder="1" applyAlignment="1">
      <alignment horizontal="center" vertical="center" wrapText="1"/>
    </xf>
    <xf numFmtId="0" fontId="5" fillId="18" borderId="38" xfId="0" applyFont="1" applyFill="1" applyBorder="1" applyAlignment="1">
      <alignment horizontal="center" vertical="center" wrapText="1"/>
    </xf>
    <xf numFmtId="0" fontId="5" fillId="18" borderId="166" xfId="0" applyFont="1" applyFill="1" applyBorder="1" applyAlignment="1">
      <alignment horizontal="center" vertical="center" wrapText="1"/>
    </xf>
    <xf numFmtId="0" fontId="5" fillId="18" borderId="26" xfId="0" applyFont="1" applyFill="1" applyBorder="1" applyAlignment="1">
      <alignment horizontal="center" vertical="center" wrapText="1"/>
    </xf>
    <xf numFmtId="0" fontId="5" fillId="18" borderId="12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/>
    </xf>
    <xf numFmtId="0" fontId="5" fillId="18" borderId="23" xfId="0" applyFont="1" applyFill="1" applyBorder="1" applyAlignment="1">
      <alignment horizontal="center" vertical="center"/>
    </xf>
    <xf numFmtId="0" fontId="5" fillId="18" borderId="24" xfId="0" applyFont="1" applyFill="1" applyBorder="1" applyAlignment="1">
      <alignment horizontal="center" vertical="center"/>
    </xf>
    <xf numFmtId="0" fontId="5" fillId="18" borderId="115" xfId="0" applyFont="1" applyFill="1" applyBorder="1" applyAlignment="1">
      <alignment horizontal="center" vertical="center"/>
    </xf>
    <xf numFmtId="0" fontId="5" fillId="18" borderId="116" xfId="0" applyFont="1" applyFill="1" applyBorder="1" applyAlignment="1">
      <alignment horizontal="center" vertical="center"/>
    </xf>
    <xf numFmtId="0" fontId="5" fillId="18" borderId="100" xfId="0" applyFont="1" applyFill="1" applyBorder="1" applyAlignment="1">
      <alignment horizontal="center" vertical="center"/>
    </xf>
    <xf numFmtId="0" fontId="5" fillId="18" borderId="67" xfId="0" applyFont="1" applyFill="1" applyBorder="1" applyAlignment="1">
      <alignment horizontal="center" vertical="center" wrapText="1"/>
    </xf>
    <xf numFmtId="0" fontId="5" fillId="18" borderId="130" xfId="0" applyFont="1" applyFill="1" applyBorder="1" applyAlignment="1">
      <alignment horizontal="center" vertical="center" wrapText="1"/>
    </xf>
    <xf numFmtId="0" fontId="5" fillId="5" borderId="110" xfId="0" applyFont="1" applyFill="1" applyBorder="1" applyAlignment="1">
      <alignment horizontal="center" vertical="center" wrapText="1"/>
    </xf>
    <xf numFmtId="0" fontId="5" fillId="5" borderId="170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8" borderId="110" xfId="0" applyFont="1" applyFill="1" applyBorder="1" applyAlignment="1">
      <alignment horizontal="center" vertical="center" wrapText="1"/>
    </xf>
    <xf numFmtId="0" fontId="5" fillId="18" borderId="147" xfId="0" applyFont="1" applyFill="1" applyBorder="1" applyAlignment="1">
      <alignment horizontal="center" vertical="center" wrapText="1"/>
    </xf>
    <xf numFmtId="0" fontId="5" fillId="18" borderId="66" xfId="0" applyFont="1" applyFill="1" applyBorder="1" applyAlignment="1">
      <alignment horizontal="center" vertical="center" wrapText="1"/>
    </xf>
    <xf numFmtId="0" fontId="5" fillId="18" borderId="146" xfId="0" applyFont="1" applyFill="1" applyBorder="1" applyAlignment="1">
      <alignment horizontal="center" vertical="center" wrapText="1"/>
    </xf>
    <xf numFmtId="0" fontId="5" fillId="18" borderId="68" xfId="0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5" fillId="18" borderId="12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18" borderId="77" xfId="0" applyFont="1" applyFill="1" applyBorder="1" applyAlignment="1">
      <alignment horizontal="center" vertical="center" wrapText="1"/>
    </xf>
    <xf numFmtId="0" fontId="5" fillId="18" borderId="129" xfId="0" applyFont="1" applyFill="1" applyBorder="1" applyAlignment="1">
      <alignment horizontal="center" vertical="center" wrapText="1"/>
    </xf>
    <xf numFmtId="0" fontId="5" fillId="18" borderId="76" xfId="0" applyFont="1" applyFill="1" applyBorder="1" applyAlignment="1">
      <alignment horizontal="center" vertical="center" wrapText="1"/>
    </xf>
    <xf numFmtId="0" fontId="5" fillId="18" borderId="4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0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47" xfId="0" applyFont="1" applyFill="1" applyBorder="1" applyAlignment="1">
      <alignment horizontal="center" vertical="center" wrapText="1"/>
    </xf>
    <xf numFmtId="0" fontId="10" fillId="18" borderId="22" xfId="0" applyFont="1" applyFill="1" applyBorder="1" applyAlignment="1">
      <alignment horizontal="center" vertical="center"/>
    </xf>
    <xf numFmtId="0" fontId="10" fillId="18" borderId="23" xfId="0" applyFont="1" applyFill="1" applyBorder="1" applyAlignment="1">
      <alignment horizontal="center" vertical="center"/>
    </xf>
    <xf numFmtId="0" fontId="10" fillId="18" borderId="24" xfId="0" applyFont="1" applyFill="1" applyBorder="1" applyAlignment="1">
      <alignment horizontal="center" vertical="center"/>
    </xf>
    <xf numFmtId="0" fontId="10" fillId="18" borderId="115" xfId="0" applyFont="1" applyFill="1" applyBorder="1" applyAlignment="1">
      <alignment horizontal="center" vertical="center"/>
    </xf>
    <xf numFmtId="0" fontId="10" fillId="18" borderId="116" xfId="0" applyFont="1" applyFill="1" applyBorder="1" applyAlignment="1">
      <alignment horizontal="center" vertical="center"/>
    </xf>
    <xf numFmtId="0" fontId="10" fillId="18" borderId="32" xfId="0" applyFont="1" applyFill="1" applyBorder="1" applyAlignment="1">
      <alignment horizontal="center" vertical="center"/>
    </xf>
    <xf numFmtId="0" fontId="5" fillId="18" borderId="113" xfId="0" applyFont="1" applyFill="1" applyBorder="1" applyAlignment="1">
      <alignment horizontal="center" vertical="center" wrapText="1"/>
    </xf>
    <xf numFmtId="0" fontId="5" fillId="18" borderId="171" xfId="0" applyFont="1" applyFill="1" applyBorder="1" applyAlignment="1">
      <alignment horizontal="center" vertical="center" wrapText="1"/>
    </xf>
    <xf numFmtId="0" fontId="5" fillId="18" borderId="123" xfId="0" applyFont="1" applyFill="1" applyBorder="1" applyAlignment="1">
      <alignment horizontal="center" vertical="center" wrapText="1"/>
    </xf>
    <xf numFmtId="0" fontId="5" fillId="18" borderId="170" xfId="0" applyFont="1" applyFill="1" applyBorder="1" applyAlignment="1">
      <alignment horizontal="center" vertical="center" wrapText="1"/>
    </xf>
    <xf numFmtId="0" fontId="5" fillId="18" borderId="112" xfId="0" applyFont="1" applyFill="1" applyBorder="1" applyAlignment="1">
      <alignment horizontal="center" vertical="center" wrapText="1"/>
    </xf>
    <xf numFmtId="0" fontId="5" fillId="18" borderId="141" xfId="0" applyFont="1" applyFill="1" applyBorder="1" applyAlignment="1">
      <alignment horizontal="center" vertical="center" wrapText="1"/>
    </xf>
    <xf numFmtId="0" fontId="5" fillId="18" borderId="25" xfId="0" applyFont="1" applyFill="1" applyBorder="1" applyAlignment="1">
      <alignment horizontal="center" vertical="center" wrapText="1"/>
    </xf>
    <xf numFmtId="0" fontId="5" fillId="18" borderId="46" xfId="0" applyFont="1" applyFill="1" applyBorder="1" applyAlignment="1">
      <alignment horizontal="center" vertical="center" wrapText="1"/>
    </xf>
    <xf numFmtId="0" fontId="5" fillId="18" borderId="3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0" fontId="10" fillId="0" borderId="88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18" borderId="135" xfId="0" applyFont="1" applyFill="1" applyBorder="1" applyAlignment="1">
      <alignment horizontal="center" vertical="center"/>
    </xf>
    <xf numFmtId="0" fontId="7" fillId="18" borderId="23" xfId="0" applyFont="1" applyFill="1" applyBorder="1" applyAlignment="1">
      <alignment horizontal="center" vertical="center"/>
    </xf>
    <xf numFmtId="0" fontId="7" fillId="18" borderId="87" xfId="0" applyFont="1" applyFill="1" applyBorder="1" applyAlignment="1">
      <alignment horizontal="center" vertical="center"/>
    </xf>
    <xf numFmtId="0" fontId="5" fillId="18" borderId="24" xfId="0" applyFont="1" applyFill="1" applyBorder="1" applyAlignment="1">
      <alignment horizontal="center" vertical="center" wrapText="1"/>
    </xf>
    <xf numFmtId="0" fontId="7" fillId="18" borderId="32" xfId="0" applyFont="1" applyFill="1" applyBorder="1" applyAlignment="1">
      <alignment horizontal="center" vertical="center"/>
    </xf>
    <xf numFmtId="0" fontId="7" fillId="18" borderId="100" xfId="0" applyFont="1" applyFill="1" applyBorder="1" applyAlignment="1">
      <alignment horizontal="center" vertical="center"/>
    </xf>
    <xf numFmtId="0" fontId="5" fillId="5" borderId="136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13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" fillId="5" borderId="146" xfId="0" applyFont="1" applyFill="1" applyBorder="1" applyAlignment="1">
      <alignment horizontal="center" vertical="center" wrapText="1"/>
    </xf>
    <xf numFmtId="0" fontId="5" fillId="5" borderId="17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2" borderId="12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0" fontId="5" fillId="2" borderId="109" xfId="0" applyFont="1" applyFill="1" applyBorder="1" applyAlignment="1">
      <alignment horizontal="center" vertical="center" wrapText="1"/>
    </xf>
    <xf numFmtId="0" fontId="7" fillId="7" borderId="100" xfId="0" applyFont="1" applyFill="1" applyBorder="1" applyAlignment="1">
      <alignment horizontal="center" vertical="center"/>
    </xf>
    <xf numFmtId="0" fontId="5" fillId="7" borderId="109" xfId="0" applyFont="1" applyFill="1" applyBorder="1" applyAlignment="1">
      <alignment horizontal="center" vertical="center" wrapText="1"/>
    </xf>
    <xf numFmtId="0" fontId="5" fillId="7" borderId="111" xfId="0" applyFont="1" applyFill="1" applyBorder="1" applyAlignment="1">
      <alignment horizontal="center" vertical="center" wrapText="1"/>
    </xf>
    <xf numFmtId="0" fontId="5" fillId="2" borderId="112" xfId="0" applyFont="1" applyFill="1" applyBorder="1" applyAlignment="1">
      <alignment horizontal="center" vertical="center" wrapText="1"/>
    </xf>
    <xf numFmtId="0" fontId="19" fillId="18" borderId="38" xfId="0" applyFont="1" applyFill="1" applyBorder="1" applyAlignment="1">
      <alignment horizontal="center" vertical="center"/>
    </xf>
    <xf numFmtId="0" fontId="19" fillId="18" borderId="49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15" fillId="9" borderId="82" xfId="0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63" xfId="0" applyFont="1" applyFill="1" applyBorder="1" applyAlignment="1">
      <alignment horizontal="center" vertical="center" wrapText="1"/>
    </xf>
    <xf numFmtId="0" fontId="15" fillId="9" borderId="65" xfId="0" applyFont="1" applyFill="1" applyBorder="1" applyAlignment="1">
      <alignment horizontal="center" vertical="center" wrapText="1"/>
    </xf>
    <xf numFmtId="0" fontId="15" fillId="18" borderId="40" xfId="0" applyFont="1" applyFill="1" applyBorder="1" applyAlignment="1">
      <alignment horizontal="center" vertical="center" wrapText="1"/>
    </xf>
    <xf numFmtId="0" fontId="5" fillId="4" borderId="99" xfId="0" applyFont="1" applyFill="1" applyBorder="1" applyAlignment="1">
      <alignment horizontal="center" vertical="center" wrapText="1"/>
    </xf>
    <xf numFmtId="0" fontId="5" fillId="7" borderId="104" xfId="0" applyFont="1" applyFill="1" applyBorder="1" applyAlignment="1">
      <alignment horizontal="center" vertical="center" wrapText="1"/>
    </xf>
    <xf numFmtId="0" fontId="5" fillId="7" borderId="106" xfId="0" applyFont="1" applyFill="1" applyBorder="1" applyAlignment="1">
      <alignment horizontal="center" vertical="center" wrapText="1"/>
    </xf>
    <xf numFmtId="0" fontId="5" fillId="7" borderId="105" xfId="0" applyFont="1" applyFill="1" applyBorder="1" applyAlignment="1">
      <alignment horizontal="center" vertical="center" wrapText="1"/>
    </xf>
    <xf numFmtId="0" fontId="5" fillId="7" borderId="110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3" fillId="6" borderId="50" xfId="0" applyFont="1" applyFill="1" applyBorder="1" applyAlignment="1">
      <alignment horizontal="center" vertical="center" wrapText="1"/>
    </xf>
    <xf numFmtId="0" fontId="53" fillId="6" borderId="121" xfId="0" applyFont="1" applyFill="1" applyBorder="1" applyAlignment="1">
      <alignment horizontal="center" vertical="center" wrapText="1"/>
    </xf>
    <xf numFmtId="0" fontId="53" fillId="6" borderId="58" xfId="0" applyFont="1" applyFill="1" applyBorder="1" applyAlignment="1">
      <alignment horizontal="center" vertical="center" wrapText="1"/>
    </xf>
    <xf numFmtId="0" fontId="15" fillId="8" borderId="163" xfId="0" applyFont="1" applyFill="1" applyBorder="1" applyAlignment="1">
      <alignment horizontal="center" vertical="center" wrapText="1"/>
    </xf>
    <xf numFmtId="0" fontId="15" fillId="8" borderId="160" xfId="0" applyFont="1" applyFill="1" applyBorder="1" applyAlignment="1">
      <alignment horizontal="center" vertical="center" wrapText="1"/>
    </xf>
    <xf numFmtId="0" fontId="53" fillId="6" borderId="71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72" xfId="0" applyFont="1" applyFill="1" applyBorder="1" applyAlignment="1">
      <alignment horizontal="center" vertical="center" wrapText="1"/>
    </xf>
    <xf numFmtId="0" fontId="53" fillId="6" borderId="74" xfId="0" applyFont="1" applyFill="1" applyBorder="1" applyAlignment="1">
      <alignment horizontal="center" vertical="center" wrapText="1"/>
    </xf>
    <xf numFmtId="0" fontId="53" fillId="6" borderId="18" xfId="0" applyFont="1" applyFill="1" applyBorder="1" applyAlignment="1">
      <alignment horizontal="center" vertical="center" wrapText="1"/>
    </xf>
    <xf numFmtId="0" fontId="53" fillId="6" borderId="75" xfId="0" applyFont="1" applyFill="1" applyBorder="1" applyAlignment="1">
      <alignment horizontal="center" vertical="center" wrapText="1"/>
    </xf>
    <xf numFmtId="0" fontId="53" fillId="18" borderId="71" xfId="0" applyFont="1" applyFill="1" applyBorder="1" applyAlignment="1">
      <alignment horizontal="center" vertical="center"/>
    </xf>
    <xf numFmtId="0" fontId="27" fillId="18" borderId="6" xfId="0" applyFont="1" applyFill="1" applyBorder="1" applyAlignment="1">
      <alignment horizontal="center" vertical="center"/>
    </xf>
    <xf numFmtId="0" fontId="15" fillId="18" borderId="72" xfId="0" applyFont="1" applyFill="1" applyBorder="1" applyAlignment="1">
      <alignment horizontal="center" vertical="center" wrapText="1"/>
    </xf>
    <xf numFmtId="0" fontId="19" fillId="18" borderId="75" xfId="0" applyFont="1" applyFill="1" applyBorder="1" applyAlignment="1">
      <alignment horizontal="center" vertical="center"/>
    </xf>
    <xf numFmtId="0" fontId="15" fillId="6" borderId="74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8" borderId="75" xfId="0" applyFont="1" applyFill="1" applyBorder="1" applyAlignment="1">
      <alignment horizontal="center" vertical="center" wrapText="1"/>
    </xf>
    <xf numFmtId="0" fontId="15" fillId="18" borderId="74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vertical="center"/>
    </xf>
    <xf numFmtId="0" fontId="15" fillId="6" borderId="75" xfId="0" applyFont="1" applyFill="1" applyBorder="1" applyAlignment="1">
      <alignment horizontal="center" vertical="center" wrapText="1"/>
    </xf>
    <xf numFmtId="0" fontId="15" fillId="18" borderId="7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vertical="center" wrapText="1"/>
    </xf>
    <xf numFmtId="0" fontId="5" fillId="7" borderId="120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  <xf numFmtId="0" fontId="5" fillId="3" borderId="146" xfId="0" applyFont="1" applyFill="1" applyBorder="1" applyAlignment="1">
      <alignment horizontal="center" vertical="center" wrapText="1"/>
    </xf>
    <xf numFmtId="0" fontId="5" fillId="7" borderId="127" xfId="0" applyFont="1" applyFill="1" applyBorder="1" applyAlignment="1">
      <alignment horizontal="center" vertical="center" wrapText="1"/>
    </xf>
    <xf numFmtId="0" fontId="11" fillId="18" borderId="100" xfId="0" applyFont="1" applyFill="1" applyBorder="1" applyAlignment="1">
      <alignment horizontal="center" vertical="center"/>
    </xf>
    <xf numFmtId="0" fontId="15" fillId="18" borderId="120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8" borderId="86" xfId="0" applyFont="1" applyFill="1" applyBorder="1" applyAlignment="1">
      <alignment horizontal="center" vertical="center" wrapText="1"/>
    </xf>
    <xf numFmtId="0" fontId="15" fillId="8" borderId="88" xfId="0" applyFont="1" applyFill="1" applyBorder="1" applyAlignment="1">
      <alignment horizontal="center" vertical="center" wrapText="1"/>
    </xf>
    <xf numFmtId="0" fontId="15" fillId="18" borderId="117" xfId="0" applyFont="1" applyFill="1" applyBorder="1" applyAlignment="1">
      <alignment horizontal="center" vertical="center" wrapText="1"/>
    </xf>
    <xf numFmtId="0" fontId="15" fillId="18" borderId="111" xfId="0" applyFont="1" applyFill="1" applyBorder="1" applyAlignment="1">
      <alignment horizontal="center" vertical="center" wrapText="1"/>
    </xf>
    <xf numFmtId="0" fontId="15" fillId="18" borderId="112" xfId="0" applyFont="1" applyFill="1" applyBorder="1" applyAlignment="1">
      <alignment horizontal="center" vertical="center" wrapText="1"/>
    </xf>
    <xf numFmtId="0" fontId="15" fillId="18" borderId="119" xfId="0" applyFont="1" applyFill="1" applyBorder="1" applyAlignment="1">
      <alignment horizontal="center" vertical="center" wrapText="1"/>
    </xf>
    <xf numFmtId="0" fontId="15" fillId="18" borderId="109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center" vertical="center" wrapText="1"/>
    </xf>
  </cellXfs>
  <cellStyles count="19">
    <cellStyle name="Excel Built-in Normal" xfId="9"/>
    <cellStyle name="Excel Built-in Percent" xfId="10"/>
    <cellStyle name="Heading" xfId="11"/>
    <cellStyle name="Heading1" xfId="12"/>
    <cellStyle name="Result" xfId="13"/>
    <cellStyle name="Result2" xfId="14"/>
    <cellStyle name="一般" xfId="0" builtinId="0"/>
    <cellStyle name="一般 2" xfId="3"/>
    <cellStyle name="一般 3" xfId="6"/>
    <cellStyle name="一般 4" xfId="7"/>
    <cellStyle name="百分比" xfId="1" builtinId="5"/>
    <cellStyle name="百分比 2" xfId="2"/>
    <cellStyle name="百分比 2 2" xfId="5"/>
    <cellStyle name="百分比 2 3" xfId="15"/>
    <cellStyle name="百分比 2 4" xfId="17"/>
    <cellStyle name="百分比 3" xfId="4"/>
    <cellStyle name="百分比 4" xfId="8"/>
    <cellStyle name="百分比 5" xfId="16"/>
    <cellStyle name="輸出" xfId="18" builtinId="21"/>
  </cellStyles>
  <dxfs count="0"/>
  <tableStyles count="0" defaultTableStyle="TableStyleMedium2" defaultPivotStyle="PivotStyleLight16"/>
  <colors>
    <mruColors>
      <color rgb="FFD9E1F2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tabSelected="1" view="pageBreakPreview" topLeftCell="A4" zoomScale="82" zoomScaleNormal="100" zoomScaleSheetLayoutView="82" workbookViewId="0">
      <selection activeCell="G29" sqref="G29:K29"/>
    </sheetView>
  </sheetViews>
  <sheetFormatPr defaultColWidth="9" defaultRowHeight="15.6"/>
  <cols>
    <col min="1" max="17" width="9" style="178"/>
    <col min="18" max="18" width="9" style="180"/>
    <col min="19" max="37" width="9" style="178"/>
    <col min="38" max="38" width="9" style="180"/>
    <col min="39" max="16384" width="9" style="178"/>
  </cols>
  <sheetData>
    <row r="1" spans="1:38" ht="28.8" thickBot="1">
      <c r="A1" s="799" t="s">
        <v>558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  <c r="AL1" s="800"/>
    </row>
    <row r="2" spans="1:38" ht="21.75" customHeight="1" thickBot="1">
      <c r="A2" s="801" t="s">
        <v>32</v>
      </c>
      <c r="B2" s="793" t="s">
        <v>6</v>
      </c>
      <c r="C2" s="794"/>
      <c r="D2" s="795"/>
      <c r="E2" s="793" t="s">
        <v>7</v>
      </c>
      <c r="F2" s="794"/>
      <c r="G2" s="794"/>
      <c r="H2" s="794"/>
      <c r="I2" s="794"/>
      <c r="J2" s="794"/>
      <c r="K2" s="794"/>
      <c r="L2" s="794"/>
      <c r="M2" s="794"/>
      <c r="N2" s="795"/>
      <c r="O2" s="793" t="s">
        <v>33</v>
      </c>
      <c r="P2" s="794"/>
      <c r="Q2" s="794"/>
      <c r="R2" s="795"/>
      <c r="S2" s="807" t="s">
        <v>34</v>
      </c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08"/>
      <c r="AL2" s="809" t="s">
        <v>8</v>
      </c>
    </row>
    <row r="3" spans="1:38" ht="16.5" customHeight="1">
      <c r="A3" s="802"/>
      <c r="B3" s="812" t="s">
        <v>9</v>
      </c>
      <c r="C3" s="812" t="s">
        <v>10</v>
      </c>
      <c r="D3" s="796" t="s">
        <v>11</v>
      </c>
      <c r="E3" s="781" t="s">
        <v>16</v>
      </c>
      <c r="F3" s="782"/>
      <c r="G3" s="785" t="s">
        <v>5</v>
      </c>
      <c r="H3" s="782"/>
      <c r="I3" s="785" t="s">
        <v>0</v>
      </c>
      <c r="J3" s="782"/>
      <c r="K3" s="759"/>
      <c r="L3" s="787" t="s">
        <v>12</v>
      </c>
      <c r="M3" s="790" t="s">
        <v>13</v>
      </c>
      <c r="N3" s="796" t="s">
        <v>14</v>
      </c>
      <c r="O3" s="804"/>
      <c r="P3" s="805"/>
      <c r="Q3" s="805"/>
      <c r="R3" s="806"/>
      <c r="S3" s="770" t="s">
        <v>35</v>
      </c>
      <c r="T3" s="770"/>
      <c r="U3" s="770"/>
      <c r="V3" s="769" t="s">
        <v>36</v>
      </c>
      <c r="W3" s="770"/>
      <c r="X3" s="770"/>
      <c r="Y3" s="770"/>
      <c r="Z3" s="769" t="s">
        <v>37</v>
      </c>
      <c r="AA3" s="770"/>
      <c r="AB3" s="770"/>
      <c r="AC3" s="770"/>
      <c r="AD3" s="770"/>
      <c r="AE3" s="773"/>
      <c r="AF3" s="769" t="s">
        <v>38</v>
      </c>
      <c r="AG3" s="770"/>
      <c r="AH3" s="770"/>
      <c r="AI3" s="770"/>
      <c r="AJ3" s="770"/>
      <c r="AK3" s="770"/>
      <c r="AL3" s="810"/>
    </row>
    <row r="4" spans="1:38" ht="17.25" customHeight="1" thickBot="1">
      <c r="A4" s="802"/>
      <c r="B4" s="813"/>
      <c r="C4" s="813"/>
      <c r="D4" s="797"/>
      <c r="E4" s="783"/>
      <c r="F4" s="784"/>
      <c r="G4" s="786"/>
      <c r="H4" s="784"/>
      <c r="I4" s="786"/>
      <c r="J4" s="784"/>
      <c r="K4" s="760"/>
      <c r="L4" s="788"/>
      <c r="M4" s="791"/>
      <c r="N4" s="797"/>
      <c r="O4" s="804"/>
      <c r="P4" s="805"/>
      <c r="Q4" s="805"/>
      <c r="R4" s="806"/>
      <c r="S4" s="772"/>
      <c r="T4" s="772"/>
      <c r="U4" s="772"/>
      <c r="V4" s="771"/>
      <c r="W4" s="772"/>
      <c r="X4" s="772"/>
      <c r="Y4" s="772"/>
      <c r="Z4" s="771"/>
      <c r="AA4" s="772"/>
      <c r="AB4" s="772"/>
      <c r="AC4" s="772"/>
      <c r="AD4" s="772"/>
      <c r="AE4" s="774"/>
      <c r="AF4" s="771"/>
      <c r="AG4" s="772"/>
      <c r="AH4" s="772"/>
      <c r="AI4" s="772"/>
      <c r="AJ4" s="772"/>
      <c r="AK4" s="772"/>
      <c r="AL4" s="810"/>
    </row>
    <row r="5" spans="1:38" ht="16.5" customHeight="1">
      <c r="A5" s="802"/>
      <c r="B5" s="813"/>
      <c r="C5" s="813"/>
      <c r="D5" s="797"/>
      <c r="E5" s="775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1391"/>
      <c r="L5" s="788"/>
      <c r="M5" s="791"/>
      <c r="N5" s="797"/>
      <c r="O5" s="779" t="s">
        <v>9</v>
      </c>
      <c r="P5" s="815" t="s">
        <v>39</v>
      </c>
      <c r="Q5" s="817" t="s">
        <v>40</v>
      </c>
      <c r="R5" s="819" t="s">
        <v>41</v>
      </c>
      <c r="S5" s="763" t="s">
        <v>9</v>
      </c>
      <c r="T5" s="765" t="s">
        <v>39</v>
      </c>
      <c r="U5" s="767" t="s">
        <v>40</v>
      </c>
      <c r="V5" s="763" t="s">
        <v>42</v>
      </c>
      <c r="W5" s="765" t="s">
        <v>43</v>
      </c>
      <c r="X5" s="765" t="s">
        <v>44</v>
      </c>
      <c r="Y5" s="767" t="s">
        <v>40</v>
      </c>
      <c r="Z5" s="763" t="s">
        <v>45</v>
      </c>
      <c r="AA5" s="765" t="s">
        <v>46</v>
      </c>
      <c r="AB5" s="765" t="s">
        <v>47</v>
      </c>
      <c r="AC5" s="765" t="s">
        <v>48</v>
      </c>
      <c r="AD5" s="765" t="s">
        <v>49</v>
      </c>
      <c r="AE5" s="767" t="s">
        <v>11</v>
      </c>
      <c r="AF5" s="763" t="s">
        <v>17</v>
      </c>
      <c r="AG5" s="765" t="s">
        <v>18</v>
      </c>
      <c r="AH5" s="765" t="s">
        <v>19</v>
      </c>
      <c r="AI5" s="765" t="s">
        <v>20</v>
      </c>
      <c r="AJ5" s="765" t="s">
        <v>50</v>
      </c>
      <c r="AK5" s="761" t="s">
        <v>14</v>
      </c>
      <c r="AL5" s="810"/>
    </row>
    <row r="6" spans="1:38" ht="40.5" customHeight="1" thickBot="1">
      <c r="A6" s="803"/>
      <c r="B6" s="814"/>
      <c r="C6" s="814"/>
      <c r="D6" s="798"/>
      <c r="E6" s="776"/>
      <c r="F6" s="778"/>
      <c r="G6" s="778"/>
      <c r="H6" s="778"/>
      <c r="I6" s="778"/>
      <c r="J6" s="778"/>
      <c r="K6" s="758"/>
      <c r="L6" s="789"/>
      <c r="M6" s="792"/>
      <c r="N6" s="798"/>
      <c r="O6" s="780"/>
      <c r="P6" s="816"/>
      <c r="Q6" s="818"/>
      <c r="R6" s="820"/>
      <c r="S6" s="764"/>
      <c r="T6" s="766"/>
      <c r="U6" s="768"/>
      <c r="V6" s="764"/>
      <c r="W6" s="766"/>
      <c r="X6" s="766"/>
      <c r="Y6" s="768"/>
      <c r="Z6" s="764"/>
      <c r="AA6" s="766"/>
      <c r="AB6" s="766"/>
      <c r="AC6" s="766"/>
      <c r="AD6" s="766"/>
      <c r="AE6" s="768"/>
      <c r="AF6" s="764"/>
      <c r="AG6" s="766"/>
      <c r="AH6" s="766"/>
      <c r="AI6" s="766"/>
      <c r="AJ6" s="766"/>
      <c r="AK6" s="762"/>
      <c r="AL6" s="811"/>
    </row>
    <row r="7" spans="1:38" ht="16.8" thickBot="1">
      <c r="A7" s="181" t="s">
        <v>21</v>
      </c>
      <c r="B7" s="187">
        <f>基隆市!B14</f>
        <v>82</v>
      </c>
      <c r="C7" s="187">
        <f>基隆市!C14</f>
        <v>216</v>
      </c>
      <c r="D7" s="190">
        <f>基隆市!D14</f>
        <v>298</v>
      </c>
      <c r="E7" s="187">
        <f>基隆市!E14</f>
        <v>7</v>
      </c>
      <c r="F7" s="187">
        <f>基隆市!F14</f>
        <v>38</v>
      </c>
      <c r="G7" s="187">
        <f>基隆市!G14</f>
        <v>32</v>
      </c>
      <c r="H7" s="187">
        <f>基隆市!H14</f>
        <v>110</v>
      </c>
      <c r="I7" s="187">
        <f>基隆市!I14</f>
        <v>43</v>
      </c>
      <c r="J7" s="187">
        <f>基隆市!J14</f>
        <v>68</v>
      </c>
      <c r="K7" s="187"/>
      <c r="L7" s="190">
        <f>基隆市!K14</f>
        <v>82</v>
      </c>
      <c r="M7" s="190">
        <f>基隆市!L14</f>
        <v>216</v>
      </c>
      <c r="N7" s="190">
        <f>基隆市!M14</f>
        <v>298</v>
      </c>
      <c r="O7" s="187">
        <f>基隆市!N14</f>
        <v>63</v>
      </c>
      <c r="P7" s="187">
        <f>基隆市!O14</f>
        <v>179</v>
      </c>
      <c r="Q7" s="190">
        <f>基隆市!P14</f>
        <v>242</v>
      </c>
      <c r="R7" s="188">
        <f>基隆市!Q14</f>
        <v>0.81208053691275173</v>
      </c>
      <c r="S7" s="187">
        <f>基隆市!R14</f>
        <v>26</v>
      </c>
      <c r="T7" s="187">
        <f>基隆市!S14</f>
        <v>104</v>
      </c>
      <c r="U7" s="190">
        <f>基隆市!T14</f>
        <v>130</v>
      </c>
      <c r="V7" s="187">
        <f>基隆市!U14</f>
        <v>20</v>
      </c>
      <c r="W7" s="187">
        <f>基隆市!V14</f>
        <v>72</v>
      </c>
      <c r="X7" s="187">
        <f>基隆市!W14</f>
        <v>38</v>
      </c>
      <c r="Y7" s="190">
        <f>基隆市!X14</f>
        <v>130</v>
      </c>
      <c r="Z7" s="187">
        <f>基隆市!Y14</f>
        <v>2</v>
      </c>
      <c r="AA7" s="187">
        <f>基隆市!Z14</f>
        <v>16</v>
      </c>
      <c r="AB7" s="187">
        <f>基隆市!AA14</f>
        <v>67</v>
      </c>
      <c r="AC7" s="187">
        <f>基隆市!AB14</f>
        <v>38</v>
      </c>
      <c r="AD7" s="187">
        <f>基隆市!AC14</f>
        <v>7</v>
      </c>
      <c r="AE7" s="190">
        <f>基隆市!AD14</f>
        <v>130</v>
      </c>
      <c r="AF7" s="187">
        <f>基隆市!AE14</f>
        <v>37</v>
      </c>
      <c r="AG7" s="187">
        <f>基隆市!AF14</f>
        <v>31</v>
      </c>
      <c r="AH7" s="187">
        <f>基隆市!AG14</f>
        <v>41</v>
      </c>
      <c r="AI7" s="187">
        <f>基隆市!AH14</f>
        <v>19</v>
      </c>
      <c r="AJ7" s="187">
        <f>基隆市!AI14</f>
        <v>2</v>
      </c>
      <c r="AK7" s="190">
        <f>基隆市!AJ14</f>
        <v>130</v>
      </c>
      <c r="AL7" s="188">
        <f>基隆市!AK14</f>
        <v>0.43624161073825501</v>
      </c>
    </row>
    <row r="8" spans="1:38" ht="16.8" thickBot="1">
      <c r="A8" s="182" t="s">
        <v>22</v>
      </c>
      <c r="B8" s="86">
        <f>臺北市!B17</f>
        <v>39</v>
      </c>
      <c r="C8" s="86">
        <f>臺北市!C17</f>
        <v>235</v>
      </c>
      <c r="D8" s="191">
        <f>臺北市!D17</f>
        <v>274</v>
      </c>
      <c r="E8" s="86">
        <f>臺北市!E17</f>
        <v>1</v>
      </c>
      <c r="F8" s="86">
        <f>臺北市!F17</f>
        <v>13</v>
      </c>
      <c r="G8" s="86">
        <f>臺北市!G17</f>
        <v>22</v>
      </c>
      <c r="H8" s="86">
        <f>臺北市!H17</f>
        <v>162</v>
      </c>
      <c r="I8" s="86">
        <f>臺北市!I17</f>
        <v>16</v>
      </c>
      <c r="J8" s="86">
        <f>臺北市!J17</f>
        <v>65</v>
      </c>
      <c r="K8" s="86"/>
      <c r="L8" s="191">
        <f>臺北市!K17</f>
        <v>39</v>
      </c>
      <c r="M8" s="191">
        <f>臺北市!L17</f>
        <v>235</v>
      </c>
      <c r="N8" s="191">
        <f>臺北市!M17</f>
        <v>274</v>
      </c>
      <c r="O8" s="86">
        <f>臺北市!N17</f>
        <v>39</v>
      </c>
      <c r="P8" s="86">
        <f>臺北市!O17</f>
        <v>235</v>
      </c>
      <c r="Q8" s="191">
        <f>臺北市!P17</f>
        <v>274</v>
      </c>
      <c r="R8" s="189">
        <f>臺北市!Q17</f>
        <v>1</v>
      </c>
      <c r="S8" s="86">
        <f>臺北市!R17</f>
        <v>34</v>
      </c>
      <c r="T8" s="86">
        <f>臺北市!S17</f>
        <v>178</v>
      </c>
      <c r="U8" s="191">
        <f>臺北市!T17</f>
        <v>212</v>
      </c>
      <c r="V8" s="86">
        <f>臺北市!U17</f>
        <v>0</v>
      </c>
      <c r="W8" s="86">
        <f>臺北市!V17</f>
        <v>185</v>
      </c>
      <c r="X8" s="86">
        <f>臺北市!W17</f>
        <v>27</v>
      </c>
      <c r="Y8" s="191">
        <f>臺北市!X17</f>
        <v>212</v>
      </c>
      <c r="Z8" s="86">
        <f>臺北市!Y17</f>
        <v>0</v>
      </c>
      <c r="AA8" s="86">
        <f>臺北市!Z17</f>
        <v>0</v>
      </c>
      <c r="AB8" s="86">
        <f>臺北市!AA17</f>
        <v>12</v>
      </c>
      <c r="AC8" s="86">
        <f>臺北市!AB17</f>
        <v>200</v>
      </c>
      <c r="AD8" s="86">
        <f>臺北市!AC17</f>
        <v>0</v>
      </c>
      <c r="AE8" s="191">
        <f>臺北市!AD17</f>
        <v>212</v>
      </c>
      <c r="AF8" s="86">
        <f>臺北市!AE17</f>
        <v>0</v>
      </c>
      <c r="AG8" s="86">
        <f>臺北市!AF17</f>
        <v>25</v>
      </c>
      <c r="AH8" s="86">
        <f>臺北市!AG17</f>
        <v>59</v>
      </c>
      <c r="AI8" s="86">
        <f>臺北市!AH17</f>
        <v>124</v>
      </c>
      <c r="AJ8" s="86">
        <f>臺北市!AI17</f>
        <v>4</v>
      </c>
      <c r="AK8" s="191">
        <f>臺北市!AJ17</f>
        <v>212</v>
      </c>
      <c r="AL8" s="189">
        <f>臺北市!AK17</f>
        <v>0.77372262773722633</v>
      </c>
    </row>
    <row r="9" spans="1:38" ht="16.8" thickBot="1">
      <c r="A9" s="182" t="s">
        <v>51</v>
      </c>
      <c r="B9" s="86">
        <f>新北市!B37</f>
        <v>171</v>
      </c>
      <c r="C9" s="86">
        <f>新北市!C37</f>
        <v>843</v>
      </c>
      <c r="D9" s="191">
        <f>新北市!D37</f>
        <v>1014</v>
      </c>
      <c r="E9" s="86">
        <f>新北市!E37</f>
        <v>30</v>
      </c>
      <c r="F9" s="86">
        <f>新北市!F37</f>
        <v>267</v>
      </c>
      <c r="G9" s="86">
        <f>新北市!G37</f>
        <v>67</v>
      </c>
      <c r="H9" s="86">
        <f>新北市!H37</f>
        <v>374</v>
      </c>
      <c r="I9" s="86">
        <f>新北市!I37</f>
        <v>74</v>
      </c>
      <c r="J9" s="86">
        <f>新北市!J37</f>
        <v>202</v>
      </c>
      <c r="K9" s="86"/>
      <c r="L9" s="191">
        <f>新北市!K37</f>
        <v>171</v>
      </c>
      <c r="M9" s="191">
        <f>新北市!L37</f>
        <v>843</v>
      </c>
      <c r="N9" s="191">
        <f>新北市!M37</f>
        <v>1014</v>
      </c>
      <c r="O9" s="86">
        <f>新北市!N37</f>
        <v>84</v>
      </c>
      <c r="P9" s="86">
        <f>新北市!O37</f>
        <v>557</v>
      </c>
      <c r="Q9" s="191">
        <f>新北市!P37</f>
        <v>641</v>
      </c>
      <c r="R9" s="189">
        <f>新北市!Q37</f>
        <v>0.63214990138067062</v>
      </c>
      <c r="S9" s="86">
        <f>新北市!R37</f>
        <v>4</v>
      </c>
      <c r="T9" s="86">
        <f>新北市!S37</f>
        <v>29</v>
      </c>
      <c r="U9" s="191">
        <f>新北市!T37</f>
        <v>33</v>
      </c>
      <c r="V9" s="86">
        <f>新北市!U37</f>
        <v>11</v>
      </c>
      <c r="W9" s="86">
        <f>新北市!V37</f>
        <v>14</v>
      </c>
      <c r="X9" s="86">
        <f>新北市!W37</f>
        <v>8</v>
      </c>
      <c r="Y9" s="191">
        <f>新北市!X37</f>
        <v>33</v>
      </c>
      <c r="Z9" s="86">
        <f>新北市!Y37</f>
        <v>2</v>
      </c>
      <c r="AA9" s="86">
        <f>新北市!Z37</f>
        <v>4</v>
      </c>
      <c r="AB9" s="86">
        <f>新北市!AA37</f>
        <v>13</v>
      </c>
      <c r="AC9" s="86">
        <f>新北市!AB37</f>
        <v>7</v>
      </c>
      <c r="AD9" s="86">
        <f>新北市!AC37</f>
        <v>7</v>
      </c>
      <c r="AE9" s="191">
        <f>新北市!AD37</f>
        <v>33</v>
      </c>
      <c r="AF9" s="86">
        <f>新北市!AE37</f>
        <v>1</v>
      </c>
      <c r="AG9" s="86">
        <f>新北市!AF37</f>
        <v>5</v>
      </c>
      <c r="AH9" s="86">
        <f>新北市!AG37</f>
        <v>10</v>
      </c>
      <c r="AI9" s="86">
        <f>新北市!AH37</f>
        <v>15</v>
      </c>
      <c r="AJ9" s="86">
        <f>新北市!AI37</f>
        <v>2</v>
      </c>
      <c r="AK9" s="191">
        <f>新北市!AJ37</f>
        <v>33</v>
      </c>
      <c r="AL9" s="189">
        <f>新北市!AK37</f>
        <v>3.2544378698224852E-2</v>
      </c>
    </row>
    <row r="10" spans="1:38" ht="16.8" thickBot="1">
      <c r="A10" s="182" t="s">
        <v>23</v>
      </c>
      <c r="B10" s="86">
        <f>桃園市!B19</f>
        <v>91</v>
      </c>
      <c r="C10" s="86">
        <f>桃園市!C19</f>
        <v>270</v>
      </c>
      <c r="D10" s="191">
        <f>桃園市!D19</f>
        <v>361</v>
      </c>
      <c r="E10" s="86">
        <f>桃園市!E19</f>
        <v>12</v>
      </c>
      <c r="F10" s="86">
        <f>桃園市!F19</f>
        <v>87</v>
      </c>
      <c r="G10" s="86">
        <f>桃園市!G19</f>
        <v>29</v>
      </c>
      <c r="H10" s="86">
        <f>桃園市!H19</f>
        <v>125</v>
      </c>
      <c r="I10" s="86">
        <f>桃園市!I19</f>
        <v>50</v>
      </c>
      <c r="J10" s="86">
        <f>桃園市!J19</f>
        <v>58</v>
      </c>
      <c r="K10" s="86"/>
      <c r="L10" s="191">
        <f>桃園市!K19</f>
        <v>91</v>
      </c>
      <c r="M10" s="191">
        <f>桃園市!L19</f>
        <v>270</v>
      </c>
      <c r="N10" s="191">
        <f>桃園市!M19</f>
        <v>361</v>
      </c>
      <c r="O10" s="86">
        <f>桃園市!N19</f>
        <v>56</v>
      </c>
      <c r="P10" s="86">
        <f>桃園市!O19</f>
        <v>150</v>
      </c>
      <c r="Q10" s="191">
        <f>桃園市!P19</f>
        <v>206</v>
      </c>
      <c r="R10" s="189">
        <f>桃園市!Q19</f>
        <v>0.5706371191135734</v>
      </c>
      <c r="S10" s="86">
        <f>桃園市!R19</f>
        <v>12</v>
      </c>
      <c r="T10" s="86">
        <f>桃園市!S19</f>
        <v>32</v>
      </c>
      <c r="U10" s="191">
        <f>桃園市!T19</f>
        <v>44</v>
      </c>
      <c r="V10" s="86">
        <f>桃園市!U19</f>
        <v>10</v>
      </c>
      <c r="W10" s="86">
        <f>桃園市!V19</f>
        <v>25</v>
      </c>
      <c r="X10" s="86">
        <f>桃園市!W19</f>
        <v>9</v>
      </c>
      <c r="Y10" s="191">
        <f>桃園市!X19</f>
        <v>44</v>
      </c>
      <c r="Z10" s="86">
        <f>桃園市!Y19</f>
        <v>0</v>
      </c>
      <c r="AA10" s="86">
        <f>桃園市!Z19</f>
        <v>7</v>
      </c>
      <c r="AB10" s="86">
        <f>桃園市!AA19</f>
        <v>13</v>
      </c>
      <c r="AC10" s="86">
        <f>桃園市!AB19</f>
        <v>17</v>
      </c>
      <c r="AD10" s="86">
        <f>桃園市!AC19</f>
        <v>7</v>
      </c>
      <c r="AE10" s="191">
        <f>桃園市!AD19</f>
        <v>44</v>
      </c>
      <c r="AF10" s="86">
        <f>桃園市!AE19</f>
        <v>4</v>
      </c>
      <c r="AG10" s="86">
        <f>桃園市!AF19</f>
        <v>8</v>
      </c>
      <c r="AH10" s="86">
        <f>桃園市!AG19</f>
        <v>13</v>
      </c>
      <c r="AI10" s="86">
        <f>桃園市!AH19</f>
        <v>10</v>
      </c>
      <c r="AJ10" s="86">
        <f>桃園市!AI19</f>
        <v>9</v>
      </c>
      <c r="AK10" s="191">
        <f>桃園市!AJ19</f>
        <v>44</v>
      </c>
      <c r="AL10" s="189">
        <f>桃園市!AK19</f>
        <v>0.12188365650969529</v>
      </c>
    </row>
    <row r="11" spans="1:38" ht="16.8" thickBot="1">
      <c r="A11" s="182" t="s">
        <v>24</v>
      </c>
      <c r="B11" s="86">
        <f>新竹縣!B20</f>
        <v>117</v>
      </c>
      <c r="C11" s="86">
        <f>新竹縣!C20</f>
        <v>299</v>
      </c>
      <c r="D11" s="191">
        <f>新竹縣!D20</f>
        <v>416</v>
      </c>
      <c r="E11" s="86">
        <f>新竹縣!E20</f>
        <v>24</v>
      </c>
      <c r="F11" s="86">
        <f>新竹縣!F20</f>
        <v>60</v>
      </c>
      <c r="G11" s="86">
        <f>新竹縣!G20</f>
        <v>45</v>
      </c>
      <c r="H11" s="86">
        <f>新竹縣!H20</f>
        <v>132</v>
      </c>
      <c r="I11" s="86">
        <f>新竹縣!I20</f>
        <v>48</v>
      </c>
      <c r="J11" s="86">
        <f>新竹縣!J20</f>
        <v>107</v>
      </c>
      <c r="K11" s="86"/>
      <c r="L11" s="191">
        <f>新竹縣!K20</f>
        <v>117</v>
      </c>
      <c r="M11" s="191">
        <f>新竹縣!L20</f>
        <v>299</v>
      </c>
      <c r="N11" s="191">
        <f>新竹縣!M20</f>
        <v>416</v>
      </c>
      <c r="O11" s="86">
        <f>新竹縣!N20</f>
        <v>80</v>
      </c>
      <c r="P11" s="86">
        <f>新竹縣!O20</f>
        <v>211</v>
      </c>
      <c r="Q11" s="191">
        <f>新竹縣!P20</f>
        <v>291</v>
      </c>
      <c r="R11" s="189">
        <f>新竹縣!Q20</f>
        <v>0.69951923076923073</v>
      </c>
      <c r="S11" s="86">
        <f>新竹縣!R20</f>
        <v>55</v>
      </c>
      <c r="T11" s="86">
        <f>新竹縣!S20</f>
        <v>123</v>
      </c>
      <c r="U11" s="191">
        <f>新竹縣!T20</f>
        <v>178</v>
      </c>
      <c r="V11" s="86">
        <f>新竹縣!U20</f>
        <v>49</v>
      </c>
      <c r="W11" s="86">
        <f>新竹縣!V20</f>
        <v>78</v>
      </c>
      <c r="X11" s="86">
        <f>新竹縣!W20</f>
        <v>51</v>
      </c>
      <c r="Y11" s="191">
        <f>新竹縣!X20</f>
        <v>178</v>
      </c>
      <c r="Z11" s="86">
        <f>新竹縣!Y20</f>
        <v>6</v>
      </c>
      <c r="AA11" s="86">
        <f>新竹縣!Z20</f>
        <v>10</v>
      </c>
      <c r="AB11" s="86">
        <f>新竹縣!AA20</f>
        <v>73</v>
      </c>
      <c r="AC11" s="86">
        <f>新竹縣!AB20</f>
        <v>65</v>
      </c>
      <c r="AD11" s="86">
        <f>新竹縣!AC20</f>
        <v>24</v>
      </c>
      <c r="AE11" s="191">
        <f>新竹縣!AD20</f>
        <v>178</v>
      </c>
      <c r="AF11" s="86">
        <f>新竹縣!AE20</f>
        <v>19</v>
      </c>
      <c r="AG11" s="86">
        <f>新竹縣!AF20</f>
        <v>35</v>
      </c>
      <c r="AH11" s="86">
        <f>新竹縣!AG20</f>
        <v>71</v>
      </c>
      <c r="AI11" s="86">
        <f>新竹縣!AH20</f>
        <v>46</v>
      </c>
      <c r="AJ11" s="86">
        <f>新竹縣!AI20</f>
        <v>7</v>
      </c>
      <c r="AK11" s="191">
        <f>新竹縣!AJ20</f>
        <v>178</v>
      </c>
      <c r="AL11" s="189">
        <f>新竹縣!AK20</f>
        <v>0.42788461538461536</v>
      </c>
    </row>
    <row r="12" spans="1:38" ht="16.8" thickBot="1">
      <c r="A12" s="182" t="s">
        <v>25</v>
      </c>
      <c r="B12" s="86">
        <f>新竹市!B10</f>
        <v>66</v>
      </c>
      <c r="C12" s="86">
        <f>新竹市!C10</f>
        <v>247</v>
      </c>
      <c r="D12" s="191">
        <f>新竹市!D10</f>
        <v>313</v>
      </c>
      <c r="E12" s="86">
        <f>新竹市!E10</f>
        <v>6</v>
      </c>
      <c r="F12" s="86">
        <f>新竹市!F10</f>
        <v>53</v>
      </c>
      <c r="G12" s="86">
        <f>新竹市!G10</f>
        <v>28</v>
      </c>
      <c r="H12" s="86">
        <f>新竹市!H10</f>
        <v>114</v>
      </c>
      <c r="I12" s="86">
        <f>新竹市!I10</f>
        <v>32</v>
      </c>
      <c r="J12" s="86">
        <f>新竹市!J10</f>
        <v>80</v>
      </c>
      <c r="K12" s="86"/>
      <c r="L12" s="191">
        <f>新竹市!K10</f>
        <v>66</v>
      </c>
      <c r="M12" s="191">
        <f>新竹市!L10</f>
        <v>247</v>
      </c>
      <c r="N12" s="191">
        <f>新竹市!M10</f>
        <v>313</v>
      </c>
      <c r="O12" s="86">
        <f>新竹市!N10</f>
        <v>41</v>
      </c>
      <c r="P12" s="86">
        <f>新竹市!O10</f>
        <v>213</v>
      </c>
      <c r="Q12" s="191">
        <f>新竹市!P10</f>
        <v>254</v>
      </c>
      <c r="R12" s="189">
        <f>新竹市!Q10</f>
        <v>0.81150159744408945</v>
      </c>
      <c r="S12" s="86">
        <f>新竹市!R10</f>
        <v>4</v>
      </c>
      <c r="T12" s="86">
        <f>新竹市!S10</f>
        <v>7</v>
      </c>
      <c r="U12" s="191">
        <f>新竹市!T10</f>
        <v>11</v>
      </c>
      <c r="V12" s="86">
        <f>新竹市!U10</f>
        <v>6</v>
      </c>
      <c r="W12" s="86">
        <f>新竹市!V10</f>
        <v>4</v>
      </c>
      <c r="X12" s="86">
        <f>新竹市!W10</f>
        <v>1</v>
      </c>
      <c r="Y12" s="191">
        <f>新竹市!X10</f>
        <v>11</v>
      </c>
      <c r="Z12" s="86">
        <f>新竹市!Y10</f>
        <v>0</v>
      </c>
      <c r="AA12" s="86">
        <f>新竹市!Z10</f>
        <v>3</v>
      </c>
      <c r="AB12" s="86">
        <f>新竹市!AA10</f>
        <v>1</v>
      </c>
      <c r="AC12" s="86">
        <f>新竹市!AB10</f>
        <v>5</v>
      </c>
      <c r="AD12" s="86">
        <f>新竹市!AC10</f>
        <v>4</v>
      </c>
      <c r="AE12" s="191">
        <f>新竹市!AD10</f>
        <v>11</v>
      </c>
      <c r="AF12" s="86">
        <f>新竹市!AE10</f>
        <v>0</v>
      </c>
      <c r="AG12" s="86">
        <f>新竹市!AF10</f>
        <v>0</v>
      </c>
      <c r="AH12" s="86">
        <f>新竹市!AG10</f>
        <v>1</v>
      </c>
      <c r="AI12" s="86">
        <f>新竹市!AH10</f>
        <v>7</v>
      </c>
      <c r="AJ12" s="86">
        <f>新竹市!AI10</f>
        <v>3</v>
      </c>
      <c r="AK12" s="191">
        <f>新竹市!AJ10</f>
        <v>11</v>
      </c>
      <c r="AL12" s="189">
        <f>新竹市!AK10</f>
        <v>3.5143769968051117E-2</v>
      </c>
    </row>
    <row r="13" spans="1:38" ht="16.8" thickBot="1">
      <c r="A13" s="182" t="s">
        <v>26</v>
      </c>
      <c r="B13" s="86">
        <f>苗栗縣!B25</f>
        <v>111</v>
      </c>
      <c r="C13" s="86">
        <f>苗栗縣!C25</f>
        <v>400</v>
      </c>
      <c r="D13" s="191">
        <f>苗栗縣!D25</f>
        <v>511</v>
      </c>
      <c r="E13" s="86">
        <f>苗栗縣!E25</f>
        <v>38</v>
      </c>
      <c r="F13" s="86">
        <f>苗栗縣!F25</f>
        <v>109</v>
      </c>
      <c r="G13" s="86">
        <f>苗栗縣!G25</f>
        <v>35</v>
      </c>
      <c r="H13" s="86">
        <f>苗栗縣!H25</f>
        <v>162</v>
      </c>
      <c r="I13" s="86">
        <f>苗栗縣!I25</f>
        <v>38</v>
      </c>
      <c r="J13" s="86">
        <f>苗栗縣!J25</f>
        <v>129</v>
      </c>
      <c r="K13" s="86"/>
      <c r="L13" s="191">
        <f>苗栗縣!K25</f>
        <v>111</v>
      </c>
      <c r="M13" s="191">
        <f>苗栗縣!L25</f>
        <v>400</v>
      </c>
      <c r="N13" s="191">
        <f>苗栗縣!M25</f>
        <v>511</v>
      </c>
      <c r="O13" s="86">
        <f>苗栗縣!N25</f>
        <v>68</v>
      </c>
      <c r="P13" s="86">
        <f>苗栗縣!O25</f>
        <v>275</v>
      </c>
      <c r="Q13" s="191">
        <f>苗栗縣!P25</f>
        <v>343</v>
      </c>
      <c r="R13" s="189">
        <f>苗栗縣!Q25</f>
        <v>0.67123287671232879</v>
      </c>
      <c r="S13" s="86">
        <f>苗栗縣!R25</f>
        <v>5</v>
      </c>
      <c r="T13" s="86">
        <f>苗栗縣!S25</f>
        <v>19</v>
      </c>
      <c r="U13" s="191">
        <f>苗栗縣!T25</f>
        <v>24</v>
      </c>
      <c r="V13" s="86">
        <f>苗栗縣!U25</f>
        <v>11</v>
      </c>
      <c r="W13" s="86">
        <f>苗栗縣!V25</f>
        <v>11</v>
      </c>
      <c r="X13" s="86">
        <f>苗栗縣!W25</f>
        <v>2</v>
      </c>
      <c r="Y13" s="191">
        <f>苗栗縣!X25</f>
        <v>24</v>
      </c>
      <c r="Z13" s="86">
        <f>苗栗縣!Y25</f>
        <v>9</v>
      </c>
      <c r="AA13" s="86">
        <f>苗栗縣!Z25</f>
        <v>3</v>
      </c>
      <c r="AB13" s="86">
        <f>苗栗縣!AA25</f>
        <v>8</v>
      </c>
      <c r="AC13" s="86">
        <f>苗栗縣!AB25</f>
        <v>4</v>
      </c>
      <c r="AD13" s="86">
        <f>苗栗縣!AC25</f>
        <v>0</v>
      </c>
      <c r="AE13" s="191">
        <f>苗栗縣!AD25</f>
        <v>24</v>
      </c>
      <c r="AF13" s="86">
        <f>苗栗縣!AE25</f>
        <v>0</v>
      </c>
      <c r="AG13" s="86">
        <f>苗栗縣!AF25</f>
        <v>1</v>
      </c>
      <c r="AH13" s="86">
        <f>苗栗縣!AG25</f>
        <v>5</v>
      </c>
      <c r="AI13" s="86">
        <f>苗栗縣!AH25</f>
        <v>11</v>
      </c>
      <c r="AJ13" s="86">
        <f>苗栗縣!AI25</f>
        <v>7</v>
      </c>
      <c r="AK13" s="191">
        <f>苗栗縣!AJ25</f>
        <v>24</v>
      </c>
      <c r="AL13" s="189">
        <f>苗栗縣!AK25</f>
        <v>4.6966731898238745E-2</v>
      </c>
    </row>
    <row r="14" spans="1:38" ht="16.8" thickBot="1">
      <c r="A14" s="182" t="s">
        <v>52</v>
      </c>
      <c r="B14" s="86">
        <f>台中市!B24</f>
        <v>79</v>
      </c>
      <c r="C14" s="86">
        <f>台中市!C24</f>
        <v>342</v>
      </c>
      <c r="D14" s="191">
        <f>台中市!D24</f>
        <v>421</v>
      </c>
      <c r="E14" s="86">
        <f>台中市!E24</f>
        <v>26</v>
      </c>
      <c r="F14" s="86">
        <f>台中市!F24</f>
        <v>124</v>
      </c>
      <c r="G14" s="86">
        <f>台中市!G24</f>
        <v>33</v>
      </c>
      <c r="H14" s="86">
        <f>台中市!H24</f>
        <v>143</v>
      </c>
      <c r="I14" s="86">
        <f>台中市!I24</f>
        <v>20</v>
      </c>
      <c r="J14" s="86">
        <f>台中市!J24</f>
        <v>75</v>
      </c>
      <c r="K14" s="86"/>
      <c r="L14" s="191">
        <f>台中市!K24</f>
        <v>79</v>
      </c>
      <c r="M14" s="191">
        <f>台中市!L24</f>
        <v>342</v>
      </c>
      <c r="N14" s="191">
        <f>台中市!M24</f>
        <v>421</v>
      </c>
      <c r="O14" s="86">
        <f>台中市!N24</f>
        <v>59</v>
      </c>
      <c r="P14" s="86">
        <f>台中市!O24</f>
        <v>274</v>
      </c>
      <c r="Q14" s="191">
        <f>台中市!P24</f>
        <v>333</v>
      </c>
      <c r="R14" s="189">
        <f>台中市!Q24</f>
        <v>0.79097387173396672</v>
      </c>
      <c r="S14" s="86">
        <f>台中市!R24</f>
        <v>20</v>
      </c>
      <c r="T14" s="86">
        <f>台中市!S24</f>
        <v>76</v>
      </c>
      <c r="U14" s="191">
        <f>台中市!T24</f>
        <v>96</v>
      </c>
      <c r="V14" s="86">
        <f>台中市!U24</f>
        <v>27</v>
      </c>
      <c r="W14" s="86">
        <f>台中市!V24</f>
        <v>43</v>
      </c>
      <c r="X14" s="86">
        <f>台中市!W24</f>
        <v>26</v>
      </c>
      <c r="Y14" s="191">
        <f>台中市!X24</f>
        <v>96</v>
      </c>
      <c r="Z14" s="86">
        <f>台中市!Y24</f>
        <v>3</v>
      </c>
      <c r="AA14" s="86">
        <f>台中市!Z24</f>
        <v>19</v>
      </c>
      <c r="AB14" s="86">
        <f>台中市!AA24</f>
        <v>34</v>
      </c>
      <c r="AC14" s="86">
        <f>台中市!AB24</f>
        <v>35</v>
      </c>
      <c r="AD14" s="86">
        <f>台中市!AC24</f>
        <v>5</v>
      </c>
      <c r="AE14" s="191">
        <f>台中市!AD24</f>
        <v>96</v>
      </c>
      <c r="AF14" s="86">
        <f>台中市!AE24</f>
        <v>3</v>
      </c>
      <c r="AG14" s="86">
        <f>台中市!AF24</f>
        <v>9</v>
      </c>
      <c r="AH14" s="86">
        <f>台中市!AG24</f>
        <v>39</v>
      </c>
      <c r="AI14" s="86">
        <f>台中市!AH24</f>
        <v>35</v>
      </c>
      <c r="AJ14" s="86">
        <f>台中市!AI24</f>
        <v>10</v>
      </c>
      <c r="AK14" s="191">
        <f>台中市!AJ24</f>
        <v>96</v>
      </c>
      <c r="AL14" s="189">
        <f>台中市!AK24</f>
        <v>0.22802850356294538</v>
      </c>
    </row>
    <row r="15" spans="1:38" ht="16.8" thickBot="1">
      <c r="A15" s="182" t="s">
        <v>27</v>
      </c>
      <c r="B15" s="86">
        <f>南投縣!B18</f>
        <v>78</v>
      </c>
      <c r="C15" s="86">
        <f>南投縣!C18</f>
        <v>222</v>
      </c>
      <c r="D15" s="191">
        <f>南投縣!D18</f>
        <v>300</v>
      </c>
      <c r="E15" s="86">
        <f>南投縣!E18</f>
        <v>27</v>
      </c>
      <c r="F15" s="86">
        <f>南投縣!F18</f>
        <v>93</v>
      </c>
      <c r="G15" s="86">
        <f>南投縣!G18</f>
        <v>19</v>
      </c>
      <c r="H15" s="86">
        <f>南投縣!H18</f>
        <v>63</v>
      </c>
      <c r="I15" s="86">
        <f>南投縣!I18</f>
        <v>32</v>
      </c>
      <c r="J15" s="86">
        <f>南投縣!J18</f>
        <v>66</v>
      </c>
      <c r="K15" s="86"/>
      <c r="L15" s="191">
        <f>南投縣!K18</f>
        <v>78</v>
      </c>
      <c r="M15" s="191">
        <f>南投縣!L18</f>
        <v>222</v>
      </c>
      <c r="N15" s="191">
        <f>南投縣!M18</f>
        <v>300</v>
      </c>
      <c r="O15" s="86">
        <f>南投縣!N18</f>
        <v>48</v>
      </c>
      <c r="P15" s="86">
        <f>南投縣!O18</f>
        <v>164</v>
      </c>
      <c r="Q15" s="191">
        <f>南投縣!P18</f>
        <v>212</v>
      </c>
      <c r="R15" s="189">
        <f>南投縣!Q18</f>
        <v>0.70666666666666667</v>
      </c>
      <c r="S15" s="86">
        <f>南投縣!R18</f>
        <v>5</v>
      </c>
      <c r="T15" s="86">
        <f>南投縣!S18</f>
        <v>19</v>
      </c>
      <c r="U15" s="191">
        <f>南投縣!T18</f>
        <v>24</v>
      </c>
      <c r="V15" s="86">
        <f>南投縣!U18</f>
        <v>13</v>
      </c>
      <c r="W15" s="86">
        <f>南投縣!V18</f>
        <v>8</v>
      </c>
      <c r="X15" s="86">
        <f>南投縣!W18</f>
        <v>3</v>
      </c>
      <c r="Y15" s="191">
        <f>南投縣!X18</f>
        <v>24</v>
      </c>
      <c r="Z15" s="86">
        <f>南投縣!Y18</f>
        <v>8</v>
      </c>
      <c r="AA15" s="86">
        <f>南投縣!Z18</f>
        <v>9</v>
      </c>
      <c r="AB15" s="86">
        <f>南投縣!AA18</f>
        <v>2</v>
      </c>
      <c r="AC15" s="86">
        <f>南投縣!AB18</f>
        <v>3</v>
      </c>
      <c r="AD15" s="86">
        <f>南投縣!AC18</f>
        <v>2</v>
      </c>
      <c r="AE15" s="191">
        <f>南投縣!AD18</f>
        <v>24</v>
      </c>
      <c r="AF15" s="86">
        <f>南投縣!AE18</f>
        <v>0</v>
      </c>
      <c r="AG15" s="86">
        <f>南投縣!AF18</f>
        <v>0</v>
      </c>
      <c r="AH15" s="86">
        <f>南投縣!AG18</f>
        <v>5</v>
      </c>
      <c r="AI15" s="86">
        <f>南投縣!AH18</f>
        <v>14</v>
      </c>
      <c r="AJ15" s="86">
        <f>南投縣!AI18</f>
        <v>5</v>
      </c>
      <c r="AK15" s="191">
        <f>南投縣!AJ18</f>
        <v>24</v>
      </c>
      <c r="AL15" s="189">
        <f>南投縣!AK18</f>
        <v>0.08</v>
      </c>
    </row>
    <row r="16" spans="1:38" ht="16.8" thickBot="1">
      <c r="A16" s="182" t="s">
        <v>28</v>
      </c>
      <c r="B16" s="86">
        <f>彰化縣!B25</f>
        <v>302</v>
      </c>
      <c r="C16" s="86">
        <f>彰化縣!C25</f>
        <v>848</v>
      </c>
      <c r="D16" s="191">
        <f>彰化縣!D25</f>
        <v>1150</v>
      </c>
      <c r="E16" s="86">
        <f>彰化縣!E25</f>
        <v>88</v>
      </c>
      <c r="F16" s="86">
        <f>彰化縣!F25</f>
        <v>295</v>
      </c>
      <c r="G16" s="86">
        <f>彰化縣!G25</f>
        <v>105</v>
      </c>
      <c r="H16" s="86">
        <f>彰化縣!H25</f>
        <v>357</v>
      </c>
      <c r="I16" s="86">
        <f>彰化縣!I25</f>
        <v>109</v>
      </c>
      <c r="J16" s="86">
        <f>彰化縣!J25</f>
        <v>196</v>
      </c>
      <c r="K16" s="86"/>
      <c r="L16" s="191">
        <f>彰化縣!K25</f>
        <v>302</v>
      </c>
      <c r="M16" s="191">
        <f>彰化縣!L25</f>
        <v>848</v>
      </c>
      <c r="N16" s="191">
        <f>彰化縣!M25</f>
        <v>1150</v>
      </c>
      <c r="O16" s="86">
        <f>彰化縣!N25</f>
        <v>180</v>
      </c>
      <c r="P16" s="86">
        <f>彰化縣!O25</f>
        <v>535</v>
      </c>
      <c r="Q16" s="191">
        <f>彰化縣!P25</f>
        <v>715</v>
      </c>
      <c r="R16" s="189">
        <f>彰化縣!Q25</f>
        <v>0.62173913043478257</v>
      </c>
      <c r="S16" s="86">
        <f>彰化縣!R25</f>
        <v>1</v>
      </c>
      <c r="T16" s="86">
        <f>彰化縣!S25</f>
        <v>0</v>
      </c>
      <c r="U16" s="191">
        <f>彰化縣!T25</f>
        <v>1</v>
      </c>
      <c r="V16" s="86">
        <f>彰化縣!U25</f>
        <v>0</v>
      </c>
      <c r="W16" s="86">
        <f>彰化縣!V25</f>
        <v>1</v>
      </c>
      <c r="X16" s="86">
        <f>彰化縣!W25</f>
        <v>0</v>
      </c>
      <c r="Y16" s="191">
        <f>彰化縣!X25</f>
        <v>1</v>
      </c>
      <c r="Z16" s="86">
        <f>彰化縣!Y25</f>
        <v>0</v>
      </c>
      <c r="AA16" s="86">
        <f>彰化縣!Z25</f>
        <v>0</v>
      </c>
      <c r="AB16" s="86">
        <f>彰化縣!AA25</f>
        <v>0</v>
      </c>
      <c r="AC16" s="86">
        <f>彰化縣!AB25</f>
        <v>0</v>
      </c>
      <c r="AD16" s="86">
        <f>彰化縣!AC25</f>
        <v>1</v>
      </c>
      <c r="AE16" s="191">
        <f>彰化縣!AD25</f>
        <v>1</v>
      </c>
      <c r="AF16" s="86">
        <f>彰化縣!AE25</f>
        <v>0</v>
      </c>
      <c r="AG16" s="86">
        <f>彰化縣!AF25</f>
        <v>0</v>
      </c>
      <c r="AH16" s="86">
        <f>彰化縣!AG25</f>
        <v>1</v>
      </c>
      <c r="AI16" s="86">
        <f>彰化縣!AH25</f>
        <v>0</v>
      </c>
      <c r="AJ16" s="86">
        <f>彰化縣!AI25</f>
        <v>0</v>
      </c>
      <c r="AK16" s="191">
        <f>彰化縣!AJ25</f>
        <v>1</v>
      </c>
      <c r="AL16" s="189">
        <f>彰化縣!AK25</f>
        <v>8.6956521739130438E-4</v>
      </c>
    </row>
    <row r="17" spans="1:38" ht="16.8" thickBot="1">
      <c r="A17" s="182" t="s">
        <v>29</v>
      </c>
      <c r="B17" s="86">
        <f>雲林縣!B21</f>
        <v>159</v>
      </c>
      <c r="C17" s="86">
        <f>雲林縣!C21</f>
        <v>402</v>
      </c>
      <c r="D17" s="191">
        <f>雲林縣!D21</f>
        <v>561</v>
      </c>
      <c r="E17" s="86">
        <f>雲林縣!E21</f>
        <v>46</v>
      </c>
      <c r="F17" s="86">
        <f>雲林縣!F21</f>
        <v>156</v>
      </c>
      <c r="G17" s="86">
        <f>雲林縣!G21</f>
        <v>41</v>
      </c>
      <c r="H17" s="86">
        <f>雲林縣!H21</f>
        <v>117</v>
      </c>
      <c r="I17" s="86">
        <f>雲林縣!I21</f>
        <v>72</v>
      </c>
      <c r="J17" s="86">
        <f>雲林縣!J21</f>
        <v>129</v>
      </c>
      <c r="K17" s="86"/>
      <c r="L17" s="191">
        <f>雲林縣!K21</f>
        <v>159</v>
      </c>
      <c r="M17" s="191">
        <f>雲林縣!L21</f>
        <v>402</v>
      </c>
      <c r="N17" s="191">
        <f>雲林縣!M21</f>
        <v>561</v>
      </c>
      <c r="O17" s="86">
        <f>雲林縣!N21</f>
        <v>72</v>
      </c>
      <c r="P17" s="86">
        <f>雲林縣!O21</f>
        <v>200</v>
      </c>
      <c r="Q17" s="191">
        <f>雲林縣!P21</f>
        <v>272</v>
      </c>
      <c r="R17" s="189">
        <f>雲林縣!Q21</f>
        <v>0.48484848484848486</v>
      </c>
      <c r="S17" s="86">
        <f>雲林縣!R21</f>
        <v>28</v>
      </c>
      <c r="T17" s="86">
        <f>雲林縣!S21</f>
        <v>60</v>
      </c>
      <c r="U17" s="191">
        <f>雲林縣!T21</f>
        <v>88</v>
      </c>
      <c r="V17" s="86">
        <f>雲林縣!U21</f>
        <v>26</v>
      </c>
      <c r="W17" s="86">
        <f>雲林縣!V21</f>
        <v>13</v>
      </c>
      <c r="X17" s="86">
        <f>雲林縣!W21</f>
        <v>49</v>
      </c>
      <c r="Y17" s="191">
        <f>雲林縣!X21</f>
        <v>88</v>
      </c>
      <c r="Z17" s="86">
        <f>雲林縣!Y21</f>
        <v>5</v>
      </c>
      <c r="AA17" s="86">
        <f>雲林縣!Z21</f>
        <v>5</v>
      </c>
      <c r="AB17" s="86">
        <f>雲林縣!AA21</f>
        <v>21</v>
      </c>
      <c r="AC17" s="86">
        <f>雲林縣!AB21</f>
        <v>53</v>
      </c>
      <c r="AD17" s="86">
        <f>雲林縣!AC21</f>
        <v>4</v>
      </c>
      <c r="AE17" s="191">
        <f>雲林縣!AD21</f>
        <v>88</v>
      </c>
      <c r="AF17" s="86">
        <f>雲林縣!AE21</f>
        <v>33</v>
      </c>
      <c r="AG17" s="86">
        <f>雲林縣!AF21</f>
        <v>14</v>
      </c>
      <c r="AH17" s="86">
        <f>雲林縣!AG21</f>
        <v>24</v>
      </c>
      <c r="AI17" s="86">
        <f>雲林縣!AH21</f>
        <v>11</v>
      </c>
      <c r="AJ17" s="86">
        <f>雲林縣!AI21</f>
        <v>6</v>
      </c>
      <c r="AK17" s="191">
        <f>雲林縣!AJ21</f>
        <v>88</v>
      </c>
      <c r="AL17" s="189">
        <f>雲林縣!AK21</f>
        <v>0.15686274509803921</v>
      </c>
    </row>
    <row r="18" spans="1:38" ht="16.8" thickBot="1">
      <c r="A18" s="183" t="s">
        <v>30</v>
      </c>
      <c r="B18" s="86">
        <f>嘉義縣!B23</f>
        <v>133</v>
      </c>
      <c r="C18" s="86">
        <f>嘉義縣!C23</f>
        <v>304</v>
      </c>
      <c r="D18" s="191">
        <f>嘉義縣!D23</f>
        <v>437</v>
      </c>
      <c r="E18" s="86">
        <f>嘉義縣!E23</f>
        <v>32</v>
      </c>
      <c r="F18" s="86">
        <f>嘉義縣!F23</f>
        <v>100</v>
      </c>
      <c r="G18" s="86">
        <f>嘉義縣!G23</f>
        <v>26</v>
      </c>
      <c r="H18" s="86">
        <f>嘉義縣!H23</f>
        <v>109</v>
      </c>
      <c r="I18" s="86">
        <f>嘉義縣!I23</f>
        <v>75</v>
      </c>
      <c r="J18" s="86">
        <f>嘉義縣!J23</f>
        <v>95</v>
      </c>
      <c r="K18" s="86"/>
      <c r="L18" s="191">
        <f>嘉義縣!K23</f>
        <v>133</v>
      </c>
      <c r="M18" s="191">
        <f>嘉義縣!L23</f>
        <v>304</v>
      </c>
      <c r="N18" s="191">
        <f>嘉義縣!M23</f>
        <v>437</v>
      </c>
      <c r="O18" s="86">
        <f>嘉義縣!N23</f>
        <v>100</v>
      </c>
      <c r="P18" s="86">
        <f>嘉義縣!O23</f>
        <v>201</v>
      </c>
      <c r="Q18" s="191">
        <f>嘉義縣!P23</f>
        <v>301</v>
      </c>
      <c r="R18" s="189">
        <f>嘉義縣!Q23</f>
        <v>0.68878718535469108</v>
      </c>
      <c r="S18" s="86">
        <f>嘉義縣!R23</f>
        <v>13</v>
      </c>
      <c r="T18" s="86">
        <f>嘉義縣!S23</f>
        <v>31</v>
      </c>
      <c r="U18" s="191">
        <f>嘉義縣!T23</f>
        <v>44</v>
      </c>
      <c r="V18" s="86">
        <f>嘉義縣!U23</f>
        <v>14</v>
      </c>
      <c r="W18" s="86">
        <f>嘉義縣!V23</f>
        <v>15</v>
      </c>
      <c r="X18" s="86">
        <f>嘉義縣!W23</f>
        <v>15</v>
      </c>
      <c r="Y18" s="191">
        <f>嘉義縣!X23</f>
        <v>44</v>
      </c>
      <c r="Z18" s="86">
        <f>嘉義縣!Y23</f>
        <v>3</v>
      </c>
      <c r="AA18" s="86">
        <f>嘉義縣!Z23</f>
        <v>8</v>
      </c>
      <c r="AB18" s="86">
        <f>嘉義縣!AA23</f>
        <v>11</v>
      </c>
      <c r="AC18" s="86">
        <f>嘉義縣!AB23</f>
        <v>18</v>
      </c>
      <c r="AD18" s="86">
        <f>嘉義縣!AC23</f>
        <v>4</v>
      </c>
      <c r="AE18" s="191">
        <f>嘉義縣!AD23</f>
        <v>44</v>
      </c>
      <c r="AF18" s="86">
        <f>嘉義縣!AE23</f>
        <v>3</v>
      </c>
      <c r="AG18" s="86">
        <f>嘉義縣!AF23</f>
        <v>5</v>
      </c>
      <c r="AH18" s="86">
        <f>嘉義縣!AG23</f>
        <v>12</v>
      </c>
      <c r="AI18" s="86">
        <f>嘉義縣!AH23</f>
        <v>18</v>
      </c>
      <c r="AJ18" s="86">
        <f>嘉義縣!AI23</f>
        <v>6</v>
      </c>
      <c r="AK18" s="191">
        <f>嘉義縣!AJ23</f>
        <v>44</v>
      </c>
      <c r="AL18" s="189">
        <f>嘉義縣!AK23</f>
        <v>0.10068649885583524</v>
      </c>
    </row>
    <row r="19" spans="1:38" ht="16.8" thickBot="1">
      <c r="A19" s="182" t="s">
        <v>31</v>
      </c>
      <c r="B19" s="86">
        <f>嘉義市!B9</f>
        <v>20</v>
      </c>
      <c r="C19" s="86">
        <f>嘉義市!C9</f>
        <v>147</v>
      </c>
      <c r="D19" s="191">
        <f>嘉義市!D9</f>
        <v>167</v>
      </c>
      <c r="E19" s="86">
        <f>嘉義市!E9</f>
        <v>3</v>
      </c>
      <c r="F19" s="86">
        <f>嘉義市!F9</f>
        <v>20</v>
      </c>
      <c r="G19" s="86">
        <f>嘉義市!G9</f>
        <v>7</v>
      </c>
      <c r="H19" s="86">
        <f>嘉義市!H9</f>
        <v>94</v>
      </c>
      <c r="I19" s="86">
        <f>嘉義市!I9</f>
        <v>10</v>
      </c>
      <c r="J19" s="86">
        <f>嘉義市!J9</f>
        <v>33</v>
      </c>
      <c r="K19" s="86"/>
      <c r="L19" s="191">
        <f>嘉義市!K9</f>
        <v>20</v>
      </c>
      <c r="M19" s="191">
        <f>嘉義市!L9</f>
        <v>147</v>
      </c>
      <c r="N19" s="191">
        <f>嘉義市!M9</f>
        <v>167</v>
      </c>
      <c r="O19" s="86">
        <f>嘉義市!N9</f>
        <v>11</v>
      </c>
      <c r="P19" s="86">
        <f>嘉義市!O9</f>
        <v>104</v>
      </c>
      <c r="Q19" s="191">
        <f>嘉義市!P9</f>
        <v>115</v>
      </c>
      <c r="R19" s="189">
        <f>嘉義市!Q9</f>
        <v>0.68862275449101795</v>
      </c>
      <c r="S19" s="86">
        <f>嘉義市!R9</f>
        <v>9</v>
      </c>
      <c r="T19" s="86">
        <f>嘉義市!S9</f>
        <v>10</v>
      </c>
      <c r="U19" s="191">
        <f>嘉義市!T9</f>
        <v>19</v>
      </c>
      <c r="V19" s="86">
        <f>嘉義市!U9</f>
        <v>4</v>
      </c>
      <c r="W19" s="86">
        <f>嘉義市!V9</f>
        <v>11</v>
      </c>
      <c r="X19" s="86">
        <f>嘉義市!W9</f>
        <v>4</v>
      </c>
      <c r="Y19" s="191">
        <f>嘉義市!X9</f>
        <v>19</v>
      </c>
      <c r="Z19" s="86">
        <f>嘉義市!Y9</f>
        <v>0</v>
      </c>
      <c r="AA19" s="86">
        <f>嘉義市!Z9</f>
        <v>8</v>
      </c>
      <c r="AB19" s="86">
        <f>嘉義市!AA9</f>
        <v>2</v>
      </c>
      <c r="AC19" s="86">
        <f>嘉義市!AB9</f>
        <v>5</v>
      </c>
      <c r="AD19" s="86">
        <f>嘉義市!AC9</f>
        <v>4</v>
      </c>
      <c r="AE19" s="191">
        <f>嘉義市!AD9</f>
        <v>19</v>
      </c>
      <c r="AF19" s="86">
        <f>嘉義市!AE9</f>
        <v>0</v>
      </c>
      <c r="AG19" s="86">
        <f>嘉義市!AF9</f>
        <v>0</v>
      </c>
      <c r="AH19" s="86">
        <f>嘉義市!AG9</f>
        <v>1</v>
      </c>
      <c r="AI19" s="86">
        <f>嘉義市!AH9</f>
        <v>8</v>
      </c>
      <c r="AJ19" s="86">
        <f>嘉義市!AI9</f>
        <v>10</v>
      </c>
      <c r="AK19" s="191">
        <f>嘉義市!AJ9</f>
        <v>19</v>
      </c>
      <c r="AL19" s="189">
        <f>嘉義市!AK9</f>
        <v>0.11377245508982035</v>
      </c>
    </row>
    <row r="20" spans="1:38" ht="16.8" thickBot="1">
      <c r="A20" s="182" t="s">
        <v>53</v>
      </c>
      <c r="B20" s="86">
        <f>臺南市!B44</f>
        <v>198</v>
      </c>
      <c r="C20" s="86">
        <f>臺南市!C44</f>
        <v>753</v>
      </c>
      <c r="D20" s="191">
        <f>臺南市!D44</f>
        <v>951</v>
      </c>
      <c r="E20" s="86">
        <f>臺南市!E44</f>
        <v>40</v>
      </c>
      <c r="F20" s="86">
        <f>臺南市!F44</f>
        <v>187</v>
      </c>
      <c r="G20" s="86">
        <f>臺南市!G44</f>
        <v>76</v>
      </c>
      <c r="H20" s="86">
        <f>臺南市!H44</f>
        <v>337</v>
      </c>
      <c r="I20" s="86">
        <f>臺南市!I44</f>
        <v>82</v>
      </c>
      <c r="J20" s="86">
        <f>臺南市!J44</f>
        <v>229</v>
      </c>
      <c r="K20" s="86"/>
      <c r="L20" s="191">
        <f>臺南市!K44</f>
        <v>198</v>
      </c>
      <c r="M20" s="191">
        <f>臺南市!L44</f>
        <v>753</v>
      </c>
      <c r="N20" s="191">
        <f>臺南市!M44</f>
        <v>951</v>
      </c>
      <c r="O20" s="86">
        <f>臺南市!N44</f>
        <v>98</v>
      </c>
      <c r="P20" s="86">
        <f>臺南市!O44</f>
        <v>488</v>
      </c>
      <c r="Q20" s="191">
        <f>臺南市!P44</f>
        <v>586</v>
      </c>
      <c r="R20" s="189">
        <f>臺南市!Q44</f>
        <v>0.6161934805467929</v>
      </c>
      <c r="S20" s="86">
        <f>臺南市!R44</f>
        <v>10</v>
      </c>
      <c r="T20" s="86">
        <f>臺南市!S44</f>
        <v>19</v>
      </c>
      <c r="U20" s="191">
        <f>臺南市!T44</f>
        <v>29</v>
      </c>
      <c r="V20" s="86">
        <f>臺南市!U44</f>
        <v>2</v>
      </c>
      <c r="W20" s="86">
        <f>臺南市!V44</f>
        <v>21</v>
      </c>
      <c r="X20" s="86">
        <f>臺南市!W44</f>
        <v>6</v>
      </c>
      <c r="Y20" s="191">
        <f>臺南市!X44</f>
        <v>29</v>
      </c>
      <c r="Z20" s="86">
        <f>臺南市!Y44</f>
        <v>0</v>
      </c>
      <c r="AA20" s="86">
        <f>臺南市!Z44</f>
        <v>2</v>
      </c>
      <c r="AB20" s="86">
        <f>臺南市!AA44</f>
        <v>5</v>
      </c>
      <c r="AC20" s="86">
        <f>臺南市!AB44</f>
        <v>20</v>
      </c>
      <c r="AD20" s="86">
        <f>臺南市!AC44</f>
        <v>2</v>
      </c>
      <c r="AE20" s="191">
        <f>臺南市!AD44</f>
        <v>29</v>
      </c>
      <c r="AF20" s="86">
        <f>臺南市!AE44</f>
        <v>0</v>
      </c>
      <c r="AG20" s="86">
        <f>臺南市!AF44</f>
        <v>2</v>
      </c>
      <c r="AH20" s="86">
        <f>臺南市!AG44</f>
        <v>11</v>
      </c>
      <c r="AI20" s="86">
        <f>臺南市!AH44</f>
        <v>16</v>
      </c>
      <c r="AJ20" s="86">
        <f>臺南市!AI44</f>
        <v>0</v>
      </c>
      <c r="AK20" s="191">
        <f>臺南市!AJ44</f>
        <v>29</v>
      </c>
      <c r="AL20" s="189">
        <f>臺南市!AK44</f>
        <v>3.0494216614090432E-2</v>
      </c>
    </row>
    <row r="21" spans="1:38" ht="16.8" thickBot="1">
      <c r="A21" s="182" t="s">
        <v>54</v>
      </c>
      <c r="B21" s="86">
        <f>高雄市!B41</f>
        <v>152</v>
      </c>
      <c r="C21" s="86">
        <f>高雄市!C41</f>
        <v>788</v>
      </c>
      <c r="D21" s="191">
        <f>高雄市!D41</f>
        <v>940</v>
      </c>
      <c r="E21" s="86">
        <f>高雄市!E41</f>
        <v>39</v>
      </c>
      <c r="F21" s="86">
        <f>高雄市!F41</f>
        <v>348</v>
      </c>
      <c r="G21" s="86">
        <f>高雄市!G41</f>
        <v>59</v>
      </c>
      <c r="H21" s="86">
        <f>高雄市!H41</f>
        <v>313</v>
      </c>
      <c r="I21" s="86">
        <f>高雄市!I41</f>
        <v>54</v>
      </c>
      <c r="J21" s="86">
        <f>高雄市!J41</f>
        <v>127</v>
      </c>
      <c r="K21" s="86"/>
      <c r="L21" s="191">
        <f>高雄市!K41</f>
        <v>152</v>
      </c>
      <c r="M21" s="191">
        <f>高雄市!L41</f>
        <v>788</v>
      </c>
      <c r="N21" s="191">
        <f>高雄市!M41</f>
        <v>940</v>
      </c>
      <c r="O21" s="86">
        <f>高雄市!N41</f>
        <v>74</v>
      </c>
      <c r="P21" s="86">
        <f>高雄市!O41</f>
        <v>575</v>
      </c>
      <c r="Q21" s="191">
        <f>高雄市!P41</f>
        <v>649</v>
      </c>
      <c r="R21" s="189">
        <f>高雄市!Q41</f>
        <v>0.69042553191489364</v>
      </c>
      <c r="S21" s="86">
        <f>高雄市!R41</f>
        <v>19</v>
      </c>
      <c r="T21" s="86">
        <f>高雄市!S41</f>
        <v>80</v>
      </c>
      <c r="U21" s="191">
        <f>高雄市!T41</f>
        <v>99</v>
      </c>
      <c r="V21" s="86">
        <f>高雄市!U41</f>
        <v>27</v>
      </c>
      <c r="W21" s="86">
        <f>高雄市!V41</f>
        <v>58</v>
      </c>
      <c r="X21" s="86">
        <f>高雄市!W41</f>
        <v>14</v>
      </c>
      <c r="Y21" s="191">
        <f>高雄市!X41</f>
        <v>99</v>
      </c>
      <c r="Z21" s="86">
        <f>高雄市!Y41</f>
        <v>11</v>
      </c>
      <c r="AA21" s="86">
        <f>高雄市!Z41</f>
        <v>13</v>
      </c>
      <c r="AB21" s="86">
        <f>高雄市!AA41</f>
        <v>34</v>
      </c>
      <c r="AC21" s="86">
        <f>高雄市!AB41</f>
        <v>36</v>
      </c>
      <c r="AD21" s="86">
        <f>高雄市!AC41</f>
        <v>5</v>
      </c>
      <c r="AE21" s="191">
        <f>高雄市!AD41</f>
        <v>99</v>
      </c>
      <c r="AF21" s="86">
        <f>高雄市!AE41</f>
        <v>9</v>
      </c>
      <c r="AG21" s="86">
        <f>高雄市!AF41</f>
        <v>14</v>
      </c>
      <c r="AH21" s="86">
        <f>高雄市!AG41</f>
        <v>43</v>
      </c>
      <c r="AI21" s="86">
        <f>高雄市!AH41</f>
        <v>29</v>
      </c>
      <c r="AJ21" s="86">
        <f>高雄市!AI41</f>
        <v>10</v>
      </c>
      <c r="AK21" s="191">
        <f>高雄市!AJ41</f>
        <v>99</v>
      </c>
      <c r="AL21" s="189">
        <f>高雄市!AK41</f>
        <v>0.10531914893617021</v>
      </c>
    </row>
    <row r="22" spans="1:38" ht="16.8" thickBot="1">
      <c r="A22" s="182" t="s">
        <v>55</v>
      </c>
      <c r="B22" s="86">
        <f>屏東縣!B35</f>
        <v>199</v>
      </c>
      <c r="C22" s="86">
        <f>屏東縣!C35</f>
        <v>554</v>
      </c>
      <c r="D22" s="191">
        <f>屏東縣!D35</f>
        <v>753</v>
      </c>
      <c r="E22" s="86">
        <f>屏東縣!E35</f>
        <v>82</v>
      </c>
      <c r="F22" s="86">
        <f>屏東縣!F35</f>
        <v>242</v>
      </c>
      <c r="G22" s="86">
        <f>屏東縣!G35</f>
        <v>73</v>
      </c>
      <c r="H22" s="86">
        <f>屏東縣!H35</f>
        <v>206</v>
      </c>
      <c r="I22" s="86">
        <f>屏東縣!I35</f>
        <v>44</v>
      </c>
      <c r="J22" s="86">
        <f>屏東縣!J35</f>
        <v>106</v>
      </c>
      <c r="K22" s="86"/>
      <c r="L22" s="191">
        <f>屏東縣!K35</f>
        <v>199</v>
      </c>
      <c r="M22" s="191">
        <f>屏東縣!L35</f>
        <v>554</v>
      </c>
      <c r="N22" s="191">
        <f>屏東縣!M35</f>
        <v>753</v>
      </c>
      <c r="O22" s="86">
        <f>屏東縣!N35</f>
        <v>119</v>
      </c>
      <c r="P22" s="86">
        <f>屏東縣!O35</f>
        <v>337</v>
      </c>
      <c r="Q22" s="191">
        <f>屏東縣!P35</f>
        <v>456</v>
      </c>
      <c r="R22" s="189">
        <f>屏東縣!Q35</f>
        <v>0.60557768924302791</v>
      </c>
      <c r="S22" s="86">
        <f>屏東縣!R35</f>
        <v>5</v>
      </c>
      <c r="T22" s="86">
        <f>屏東縣!S35</f>
        <v>31</v>
      </c>
      <c r="U22" s="191">
        <f>屏東縣!T35</f>
        <v>36</v>
      </c>
      <c r="V22" s="86">
        <f>屏東縣!U35</f>
        <v>26</v>
      </c>
      <c r="W22" s="86">
        <f>屏東縣!V35</f>
        <v>8</v>
      </c>
      <c r="X22" s="86">
        <f>屏東縣!W35</f>
        <v>2</v>
      </c>
      <c r="Y22" s="191">
        <f>屏東縣!X35</f>
        <v>36</v>
      </c>
      <c r="Z22" s="86">
        <f>屏東縣!Y35</f>
        <v>3</v>
      </c>
      <c r="AA22" s="86">
        <f>屏東縣!Z35</f>
        <v>4</v>
      </c>
      <c r="AB22" s="86">
        <f>屏東縣!AA35</f>
        <v>12</v>
      </c>
      <c r="AC22" s="86">
        <f>屏東縣!AB35</f>
        <v>1</v>
      </c>
      <c r="AD22" s="86">
        <f>屏東縣!AC35</f>
        <v>16</v>
      </c>
      <c r="AE22" s="191">
        <f>屏東縣!AD35</f>
        <v>36</v>
      </c>
      <c r="AF22" s="86">
        <f>屏東縣!AE35</f>
        <v>1</v>
      </c>
      <c r="AG22" s="86">
        <f>屏東縣!AF35</f>
        <v>3</v>
      </c>
      <c r="AH22" s="86">
        <f>屏東縣!AG35</f>
        <v>7</v>
      </c>
      <c r="AI22" s="86">
        <f>屏東縣!AH35</f>
        <v>20</v>
      </c>
      <c r="AJ22" s="86">
        <f>屏東縣!AI35</f>
        <v>5</v>
      </c>
      <c r="AK22" s="191">
        <f>屏東縣!AJ35</f>
        <v>36</v>
      </c>
      <c r="AL22" s="189">
        <f>屏東縣!AK35</f>
        <v>0.05</v>
      </c>
    </row>
    <row r="23" spans="1:38" ht="16.8" thickBot="1">
      <c r="A23" s="182" t="s">
        <v>56</v>
      </c>
      <c r="B23" s="86">
        <f>宜蘭縣!B19</f>
        <v>84</v>
      </c>
      <c r="C23" s="86">
        <f>宜蘭縣!C19</f>
        <v>277</v>
      </c>
      <c r="D23" s="191">
        <f>宜蘭縣!D19</f>
        <v>361</v>
      </c>
      <c r="E23" s="86">
        <f>宜蘭縣!E19</f>
        <v>32</v>
      </c>
      <c r="F23" s="86">
        <f>宜蘭縣!F19</f>
        <v>107</v>
      </c>
      <c r="G23" s="86">
        <f>宜蘭縣!G19</f>
        <v>25</v>
      </c>
      <c r="H23" s="86">
        <f>宜蘭縣!H19</f>
        <v>95</v>
      </c>
      <c r="I23" s="86">
        <f>宜蘭縣!I19</f>
        <v>27</v>
      </c>
      <c r="J23" s="86">
        <f>宜蘭縣!J19</f>
        <v>75</v>
      </c>
      <c r="K23" s="86"/>
      <c r="L23" s="191">
        <f>宜蘭縣!K19</f>
        <v>84</v>
      </c>
      <c r="M23" s="191">
        <f>宜蘭縣!L19</f>
        <v>277</v>
      </c>
      <c r="N23" s="191">
        <f>宜蘭縣!M19</f>
        <v>361</v>
      </c>
      <c r="O23" s="86">
        <f>宜蘭縣!N19</f>
        <v>47</v>
      </c>
      <c r="P23" s="86">
        <f>宜蘭縣!O19</f>
        <v>158</v>
      </c>
      <c r="Q23" s="191">
        <f>宜蘭縣!P19</f>
        <v>205</v>
      </c>
      <c r="R23" s="189">
        <f>宜蘭縣!Q19</f>
        <v>0.56786703601108035</v>
      </c>
      <c r="S23" s="86">
        <f>宜蘭縣!R19</f>
        <v>1</v>
      </c>
      <c r="T23" s="86">
        <f>宜蘭縣!S19</f>
        <v>8</v>
      </c>
      <c r="U23" s="191">
        <f>宜蘭縣!T19</f>
        <v>9</v>
      </c>
      <c r="V23" s="86">
        <f>宜蘭縣!U19</f>
        <v>5</v>
      </c>
      <c r="W23" s="86">
        <f>宜蘭縣!V19</f>
        <v>2</v>
      </c>
      <c r="X23" s="86">
        <f>宜蘭縣!W19</f>
        <v>2</v>
      </c>
      <c r="Y23" s="191">
        <f>宜蘭縣!X19</f>
        <v>9</v>
      </c>
      <c r="Z23" s="86">
        <f>宜蘭縣!Y19</f>
        <v>0</v>
      </c>
      <c r="AA23" s="86">
        <f>宜蘭縣!Z19</f>
        <v>1</v>
      </c>
      <c r="AB23" s="86">
        <f>宜蘭縣!AA19</f>
        <v>1</v>
      </c>
      <c r="AC23" s="86">
        <f>宜蘭縣!AB19</f>
        <v>6</v>
      </c>
      <c r="AD23" s="86">
        <f>宜蘭縣!AC19</f>
        <v>1</v>
      </c>
      <c r="AE23" s="191">
        <f>宜蘭縣!AD19</f>
        <v>9</v>
      </c>
      <c r="AF23" s="86">
        <f>宜蘭縣!AE19</f>
        <v>0</v>
      </c>
      <c r="AG23" s="86">
        <f>宜蘭縣!AF19</f>
        <v>0</v>
      </c>
      <c r="AH23" s="86">
        <f>宜蘭縣!AG19</f>
        <v>2</v>
      </c>
      <c r="AI23" s="86">
        <f>宜蘭縣!AH19</f>
        <v>5</v>
      </c>
      <c r="AJ23" s="86">
        <f>宜蘭縣!AI19</f>
        <v>2</v>
      </c>
      <c r="AK23" s="191">
        <f>宜蘭縣!AJ19</f>
        <v>9</v>
      </c>
      <c r="AL23" s="189">
        <f>宜蘭縣!AK19</f>
        <v>2.4930747922437674E-2</v>
      </c>
    </row>
    <row r="24" spans="1:38" ht="16.8" thickBot="1">
      <c r="A24" s="182" t="s">
        <v>57</v>
      </c>
      <c r="B24" s="86">
        <f>花蓮縣!B17</f>
        <v>59</v>
      </c>
      <c r="C24" s="86">
        <f>花蓮縣!C17</f>
        <v>165</v>
      </c>
      <c r="D24" s="191">
        <f>花蓮縣!D17</f>
        <v>224</v>
      </c>
      <c r="E24" s="86">
        <f>花蓮縣!E17</f>
        <v>20</v>
      </c>
      <c r="F24" s="86">
        <f>花蓮縣!F17</f>
        <v>66</v>
      </c>
      <c r="G24" s="86">
        <f>花蓮縣!G17</f>
        <v>19</v>
      </c>
      <c r="H24" s="86">
        <f>花蓮縣!H17</f>
        <v>56</v>
      </c>
      <c r="I24" s="86">
        <f>花蓮縣!I17</f>
        <v>20</v>
      </c>
      <c r="J24" s="86">
        <f>花蓮縣!J17</f>
        <v>43</v>
      </c>
      <c r="K24" s="86"/>
      <c r="L24" s="191">
        <f>花蓮縣!K17</f>
        <v>59</v>
      </c>
      <c r="M24" s="191">
        <f>花蓮縣!L17</f>
        <v>165</v>
      </c>
      <c r="N24" s="191">
        <f>花蓮縣!M17</f>
        <v>224</v>
      </c>
      <c r="O24" s="86">
        <f>花蓮縣!N17</f>
        <v>25</v>
      </c>
      <c r="P24" s="86">
        <f>花蓮縣!O17</f>
        <v>81</v>
      </c>
      <c r="Q24" s="191">
        <f>花蓮縣!P17</f>
        <v>106</v>
      </c>
      <c r="R24" s="189">
        <f>花蓮縣!Q17</f>
        <v>0.4732142857142857</v>
      </c>
      <c r="S24" s="86">
        <f>花蓮縣!R17</f>
        <v>13</v>
      </c>
      <c r="T24" s="86">
        <f>花蓮縣!S17</f>
        <v>56</v>
      </c>
      <c r="U24" s="191">
        <f>花蓮縣!T17</f>
        <v>69</v>
      </c>
      <c r="V24" s="86">
        <f>花蓮縣!U17</f>
        <v>30</v>
      </c>
      <c r="W24" s="86">
        <f>花蓮縣!V17</f>
        <v>21</v>
      </c>
      <c r="X24" s="86">
        <f>花蓮縣!W17</f>
        <v>18</v>
      </c>
      <c r="Y24" s="191">
        <f>花蓮縣!X17</f>
        <v>69</v>
      </c>
      <c r="Z24" s="86">
        <f>花蓮縣!Y17</f>
        <v>6</v>
      </c>
      <c r="AA24" s="86">
        <f>花蓮縣!Z17</f>
        <v>2</v>
      </c>
      <c r="AB24" s="86">
        <f>花蓮縣!AA17</f>
        <v>27</v>
      </c>
      <c r="AC24" s="86">
        <f>花蓮縣!AB17</f>
        <v>25</v>
      </c>
      <c r="AD24" s="86">
        <f>花蓮縣!AC17</f>
        <v>9</v>
      </c>
      <c r="AE24" s="191">
        <f>花蓮縣!AD17</f>
        <v>69</v>
      </c>
      <c r="AF24" s="86">
        <f>花蓮縣!AE17</f>
        <v>14</v>
      </c>
      <c r="AG24" s="86">
        <f>花蓮縣!AF17</f>
        <v>11</v>
      </c>
      <c r="AH24" s="86">
        <f>花蓮縣!AG17</f>
        <v>28</v>
      </c>
      <c r="AI24" s="86">
        <f>花蓮縣!AH17</f>
        <v>14</v>
      </c>
      <c r="AJ24" s="86">
        <f>花蓮縣!AI17</f>
        <v>2</v>
      </c>
      <c r="AK24" s="191">
        <f>花蓮縣!AJ17</f>
        <v>69</v>
      </c>
      <c r="AL24" s="189">
        <f>花蓮縣!AK17</f>
        <v>0.3080357142857143</v>
      </c>
    </row>
    <row r="25" spans="1:38" ht="16.8" thickBot="1">
      <c r="A25" s="182" t="s">
        <v>58</v>
      </c>
      <c r="B25" s="86">
        <f>臺東縣!B17</f>
        <v>98</v>
      </c>
      <c r="C25" s="86">
        <f>臺東縣!C17</f>
        <v>189</v>
      </c>
      <c r="D25" s="191">
        <f>臺東縣!D17</f>
        <v>287</v>
      </c>
      <c r="E25" s="86">
        <f>臺東縣!E17</f>
        <v>51</v>
      </c>
      <c r="F25" s="86">
        <f>臺東縣!F17</f>
        <v>81</v>
      </c>
      <c r="G25" s="86">
        <f>臺東縣!G17</f>
        <v>26</v>
      </c>
      <c r="H25" s="86">
        <f>臺東縣!H17</f>
        <v>58</v>
      </c>
      <c r="I25" s="86">
        <f>臺東縣!I17</f>
        <v>21</v>
      </c>
      <c r="J25" s="86">
        <f>臺東縣!J17</f>
        <v>50</v>
      </c>
      <c r="K25" s="86"/>
      <c r="L25" s="191">
        <f>臺東縣!K17</f>
        <v>98</v>
      </c>
      <c r="M25" s="191">
        <f>臺東縣!L17</f>
        <v>189</v>
      </c>
      <c r="N25" s="191">
        <f>臺東縣!M17</f>
        <v>287</v>
      </c>
      <c r="O25" s="86">
        <f>臺東縣!N17</f>
        <v>45</v>
      </c>
      <c r="P25" s="86">
        <f>臺東縣!O17</f>
        <v>91</v>
      </c>
      <c r="Q25" s="191">
        <f>臺東縣!P17</f>
        <v>136</v>
      </c>
      <c r="R25" s="189">
        <f>臺東縣!Q17</f>
        <v>0.47386759581881532</v>
      </c>
      <c r="S25" s="86">
        <f>臺東縣!R17</f>
        <v>12</v>
      </c>
      <c r="T25" s="86">
        <f>臺東縣!S17</f>
        <v>24</v>
      </c>
      <c r="U25" s="191">
        <f>臺東縣!T17</f>
        <v>36</v>
      </c>
      <c r="V25" s="86">
        <f>臺東縣!U17</f>
        <v>12</v>
      </c>
      <c r="W25" s="86">
        <f>臺東縣!V17</f>
        <v>12</v>
      </c>
      <c r="X25" s="86">
        <f>臺東縣!W17</f>
        <v>12</v>
      </c>
      <c r="Y25" s="191">
        <f>臺東縣!X17</f>
        <v>36</v>
      </c>
      <c r="Z25" s="86">
        <f>臺東縣!Y17</f>
        <v>6</v>
      </c>
      <c r="AA25" s="86">
        <f>臺東縣!Z17</f>
        <v>5</v>
      </c>
      <c r="AB25" s="86">
        <f>臺東縣!AA17</f>
        <v>10</v>
      </c>
      <c r="AC25" s="86">
        <f>臺東縣!AB17</f>
        <v>10</v>
      </c>
      <c r="AD25" s="86">
        <f>臺東縣!AC17</f>
        <v>5</v>
      </c>
      <c r="AE25" s="191">
        <f>臺東縣!AD17</f>
        <v>36</v>
      </c>
      <c r="AF25" s="86">
        <f>臺東縣!AE17</f>
        <v>6</v>
      </c>
      <c r="AG25" s="86">
        <f>臺東縣!AF17</f>
        <v>8</v>
      </c>
      <c r="AH25" s="86">
        <f>臺東縣!AG17</f>
        <v>12</v>
      </c>
      <c r="AI25" s="86">
        <f>臺東縣!AH17</f>
        <v>7</v>
      </c>
      <c r="AJ25" s="86">
        <f>臺東縣!AI17</f>
        <v>3</v>
      </c>
      <c r="AK25" s="191">
        <f>臺東縣!AJ17</f>
        <v>36</v>
      </c>
      <c r="AL25" s="189">
        <f>臺東縣!AK17</f>
        <v>0.12543554006968641</v>
      </c>
    </row>
    <row r="26" spans="1:38" ht="16.8" thickBot="1">
      <c r="A26" s="182" t="s">
        <v>59</v>
      </c>
      <c r="B26" s="86">
        <f>澎湖縣!B11</f>
        <v>44</v>
      </c>
      <c r="C26" s="86">
        <f>澎湖縣!C11</f>
        <v>79</v>
      </c>
      <c r="D26" s="191">
        <f>澎湖縣!D11</f>
        <v>123</v>
      </c>
      <c r="E26" s="86">
        <f>澎湖縣!E11</f>
        <v>29</v>
      </c>
      <c r="F26" s="86">
        <f>澎湖縣!F11</f>
        <v>34</v>
      </c>
      <c r="G26" s="86">
        <f>澎湖縣!G11</f>
        <v>4</v>
      </c>
      <c r="H26" s="86">
        <f>澎湖縣!H11</f>
        <v>17</v>
      </c>
      <c r="I26" s="86">
        <f>澎湖縣!I11</f>
        <v>11</v>
      </c>
      <c r="J26" s="86">
        <f>澎湖縣!J11</f>
        <v>28</v>
      </c>
      <c r="K26" s="86"/>
      <c r="L26" s="191">
        <f>澎湖縣!K11</f>
        <v>44</v>
      </c>
      <c r="M26" s="191">
        <f>澎湖縣!L11</f>
        <v>79</v>
      </c>
      <c r="N26" s="191">
        <f>澎湖縣!M11</f>
        <v>123</v>
      </c>
      <c r="O26" s="86">
        <f>澎湖縣!N11</f>
        <v>20</v>
      </c>
      <c r="P26" s="86">
        <f>澎湖縣!O11</f>
        <v>54</v>
      </c>
      <c r="Q26" s="191">
        <f>澎湖縣!P11</f>
        <v>74</v>
      </c>
      <c r="R26" s="189">
        <f>澎湖縣!Q11</f>
        <v>0.60162601626016265</v>
      </c>
      <c r="S26" s="86">
        <f>澎湖縣!R11</f>
        <v>1</v>
      </c>
      <c r="T26" s="86">
        <f>澎湖縣!S11</f>
        <v>0</v>
      </c>
      <c r="U26" s="191">
        <f>澎湖縣!T11</f>
        <v>1</v>
      </c>
      <c r="V26" s="86">
        <f>澎湖縣!U11</f>
        <v>0</v>
      </c>
      <c r="W26" s="86">
        <f>澎湖縣!V11</f>
        <v>1</v>
      </c>
      <c r="X26" s="86">
        <f>澎湖縣!W11</f>
        <v>0</v>
      </c>
      <c r="Y26" s="191">
        <f>澎湖縣!X11</f>
        <v>1</v>
      </c>
      <c r="Z26" s="86">
        <f>澎湖縣!Y11</f>
        <v>0</v>
      </c>
      <c r="AA26" s="86">
        <f>澎湖縣!Z11</f>
        <v>0</v>
      </c>
      <c r="AB26" s="86">
        <f>澎湖縣!AA11</f>
        <v>0</v>
      </c>
      <c r="AC26" s="86">
        <f>澎湖縣!AB11</f>
        <v>1</v>
      </c>
      <c r="AD26" s="86">
        <f>澎湖縣!AC11</f>
        <v>0</v>
      </c>
      <c r="AE26" s="191">
        <f>澎湖縣!AD11</f>
        <v>1</v>
      </c>
      <c r="AF26" s="86">
        <f>澎湖縣!AE11</f>
        <v>0</v>
      </c>
      <c r="AG26" s="86">
        <f>澎湖縣!AF11</f>
        <v>0</v>
      </c>
      <c r="AH26" s="86">
        <f>澎湖縣!AG11</f>
        <v>0</v>
      </c>
      <c r="AI26" s="86">
        <f>澎湖縣!AH11</f>
        <v>1</v>
      </c>
      <c r="AJ26" s="86">
        <f>澎湖縣!AI11</f>
        <v>0</v>
      </c>
      <c r="AK26" s="191">
        <f>澎湖縣!AJ11</f>
        <v>1</v>
      </c>
      <c r="AL26" s="189">
        <f>澎湖縣!AK11</f>
        <v>8.130081300813009E-3</v>
      </c>
    </row>
    <row r="27" spans="1:38" ht="16.8" thickBot="1">
      <c r="A27" s="184" t="s">
        <v>60</v>
      </c>
      <c r="B27" s="86">
        <f>金門縣!B12</f>
        <v>43</v>
      </c>
      <c r="C27" s="86">
        <f>金門縣!C12</f>
        <v>127</v>
      </c>
      <c r="D27" s="191">
        <f>金門縣!D12</f>
        <v>170</v>
      </c>
      <c r="E27" s="86">
        <f>金門縣!E12</f>
        <v>17</v>
      </c>
      <c r="F27" s="86">
        <f>金門縣!F12</f>
        <v>46</v>
      </c>
      <c r="G27" s="86">
        <f>金門縣!G12</f>
        <v>19</v>
      </c>
      <c r="H27" s="86">
        <f>金門縣!H12</f>
        <v>52</v>
      </c>
      <c r="I27" s="86">
        <f>金門縣!I12</f>
        <v>7</v>
      </c>
      <c r="J27" s="86">
        <f>金門縣!J12</f>
        <v>29</v>
      </c>
      <c r="K27" s="86"/>
      <c r="L27" s="191">
        <f>金門縣!K12</f>
        <v>43</v>
      </c>
      <c r="M27" s="191">
        <f>金門縣!L12</f>
        <v>127</v>
      </c>
      <c r="N27" s="191">
        <f>金門縣!M12</f>
        <v>170</v>
      </c>
      <c r="O27" s="86">
        <f>金門縣!N12</f>
        <v>35</v>
      </c>
      <c r="P27" s="86">
        <f>金門縣!O12</f>
        <v>119</v>
      </c>
      <c r="Q27" s="191">
        <f>金門縣!P12</f>
        <v>154</v>
      </c>
      <c r="R27" s="189">
        <f>金門縣!Q12</f>
        <v>0.90588235294117647</v>
      </c>
      <c r="S27" s="86">
        <f>金門縣!R12</f>
        <v>1</v>
      </c>
      <c r="T27" s="86">
        <f>金門縣!S12</f>
        <v>4</v>
      </c>
      <c r="U27" s="191">
        <f>金門縣!T12</f>
        <v>5</v>
      </c>
      <c r="V27" s="86">
        <f>金門縣!U12</f>
        <v>4</v>
      </c>
      <c r="W27" s="86">
        <f>金門縣!V12</f>
        <v>1</v>
      </c>
      <c r="X27" s="86">
        <f>金門縣!W12</f>
        <v>0</v>
      </c>
      <c r="Y27" s="191">
        <f>金門縣!X12</f>
        <v>5</v>
      </c>
      <c r="Z27" s="86">
        <f>金門縣!Y12</f>
        <v>1</v>
      </c>
      <c r="AA27" s="86">
        <f>金門縣!Z12</f>
        <v>3</v>
      </c>
      <c r="AB27" s="86">
        <f>金門縣!AA12</f>
        <v>0</v>
      </c>
      <c r="AC27" s="86">
        <f>金門縣!AB12</f>
        <v>1</v>
      </c>
      <c r="AD27" s="86">
        <f>金門縣!AC12</f>
        <v>0</v>
      </c>
      <c r="AE27" s="191">
        <f>金門縣!AD12</f>
        <v>5</v>
      </c>
      <c r="AF27" s="86">
        <f>金門縣!AE12</f>
        <v>0</v>
      </c>
      <c r="AG27" s="86">
        <f>金門縣!AF12</f>
        <v>0</v>
      </c>
      <c r="AH27" s="86">
        <f>金門縣!AG12</f>
        <v>2</v>
      </c>
      <c r="AI27" s="86">
        <f>金門縣!AH12</f>
        <v>3</v>
      </c>
      <c r="AJ27" s="86">
        <f>金門縣!AI12</f>
        <v>0</v>
      </c>
      <c r="AK27" s="191">
        <f>金門縣!AJ12</f>
        <v>5</v>
      </c>
      <c r="AL27" s="189">
        <f>金門縣!AK12</f>
        <v>2.9411764705882353E-2</v>
      </c>
    </row>
    <row r="28" spans="1:38" ht="16.8" thickBot="1">
      <c r="A28" s="185" t="s">
        <v>61</v>
      </c>
      <c r="B28" s="86">
        <v>0</v>
      </c>
      <c r="C28" s="86">
        <v>0</v>
      </c>
      <c r="D28" s="191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/>
      <c r="L28" s="191">
        <v>0</v>
      </c>
      <c r="M28" s="191">
        <v>0</v>
      </c>
      <c r="N28" s="191">
        <v>0</v>
      </c>
      <c r="O28" s="86">
        <v>0</v>
      </c>
      <c r="P28" s="86">
        <v>0</v>
      </c>
      <c r="Q28" s="191">
        <v>0</v>
      </c>
      <c r="R28" s="86">
        <v>0</v>
      </c>
      <c r="S28" s="86">
        <v>0</v>
      </c>
      <c r="T28" s="86">
        <v>0</v>
      </c>
      <c r="U28" s="191">
        <v>0</v>
      </c>
      <c r="V28" s="86">
        <v>0</v>
      </c>
      <c r="W28" s="86">
        <v>0</v>
      </c>
      <c r="X28" s="86">
        <v>0</v>
      </c>
      <c r="Y28" s="191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191">
        <v>0</v>
      </c>
      <c r="AF28" s="86">
        <v>0</v>
      </c>
      <c r="AG28" s="86">
        <v>0</v>
      </c>
      <c r="AH28" s="86">
        <v>0</v>
      </c>
      <c r="AI28" s="86">
        <v>0</v>
      </c>
      <c r="AJ28" s="86">
        <v>0</v>
      </c>
      <c r="AK28" s="191">
        <v>0</v>
      </c>
      <c r="AL28" s="189">
        <v>0</v>
      </c>
    </row>
    <row r="29" spans="1:38" ht="16.8" thickBot="1">
      <c r="A29" s="186" t="s">
        <v>62</v>
      </c>
      <c r="B29" s="86">
        <f>SUM(B7:B28)</f>
        <v>2325</v>
      </c>
      <c r="C29" s="86">
        <f t="shared" ref="C29:Q29" si="0">SUM(C7:C28)</f>
        <v>7707</v>
      </c>
      <c r="D29" s="191">
        <f t="shared" si="0"/>
        <v>10032</v>
      </c>
      <c r="E29" s="86">
        <f t="shared" si="0"/>
        <v>650</v>
      </c>
      <c r="F29" s="86">
        <f t="shared" si="0"/>
        <v>2526</v>
      </c>
      <c r="G29" s="86">
        <f t="shared" si="0"/>
        <v>790</v>
      </c>
      <c r="H29" s="86">
        <f t="shared" si="0"/>
        <v>3196</v>
      </c>
      <c r="I29" s="86">
        <f t="shared" si="0"/>
        <v>885</v>
      </c>
      <c r="J29" s="86">
        <f t="shared" si="0"/>
        <v>1990</v>
      </c>
      <c r="K29" s="86">
        <f>SUM(G29:J29)</f>
        <v>6861</v>
      </c>
      <c r="L29" s="191">
        <f t="shared" si="0"/>
        <v>2325</v>
      </c>
      <c r="M29" s="191">
        <f t="shared" si="0"/>
        <v>7707</v>
      </c>
      <c r="N29" s="191">
        <f>SUM(N7:N28)</f>
        <v>10032</v>
      </c>
      <c r="O29" s="86">
        <f t="shared" si="0"/>
        <v>1364</v>
      </c>
      <c r="P29" s="86">
        <f t="shared" si="0"/>
        <v>5201</v>
      </c>
      <c r="Q29" s="191">
        <f t="shared" si="0"/>
        <v>6565</v>
      </c>
      <c r="R29" s="189">
        <f>Q29/D29</f>
        <v>0.65440590111642738</v>
      </c>
      <c r="S29" s="86">
        <f>SUM(S7:S28)</f>
        <v>278</v>
      </c>
      <c r="T29" s="86">
        <f t="shared" ref="T29:AK29" si="1">SUM(T7:T28)</f>
        <v>910</v>
      </c>
      <c r="U29" s="191">
        <f t="shared" si="1"/>
        <v>1188</v>
      </c>
      <c r="V29" s="86">
        <f t="shared" si="1"/>
        <v>297</v>
      </c>
      <c r="W29" s="86">
        <f t="shared" si="1"/>
        <v>604</v>
      </c>
      <c r="X29" s="86">
        <f t="shared" si="1"/>
        <v>287</v>
      </c>
      <c r="Y29" s="191">
        <f t="shared" si="1"/>
        <v>1188</v>
      </c>
      <c r="Z29" s="86">
        <f t="shared" si="1"/>
        <v>65</v>
      </c>
      <c r="AA29" s="86">
        <f t="shared" si="1"/>
        <v>122</v>
      </c>
      <c r="AB29" s="86">
        <f t="shared" si="1"/>
        <v>346</v>
      </c>
      <c r="AC29" s="86">
        <f t="shared" si="1"/>
        <v>550</v>
      </c>
      <c r="AD29" s="86">
        <f t="shared" si="1"/>
        <v>107</v>
      </c>
      <c r="AE29" s="191">
        <f t="shared" si="1"/>
        <v>1188</v>
      </c>
      <c r="AF29" s="86">
        <f t="shared" si="1"/>
        <v>130</v>
      </c>
      <c r="AG29" s="86">
        <f t="shared" si="1"/>
        <v>171</v>
      </c>
      <c r="AH29" s="86">
        <f t="shared" si="1"/>
        <v>387</v>
      </c>
      <c r="AI29" s="86">
        <f t="shared" si="1"/>
        <v>413</v>
      </c>
      <c r="AJ29" s="86">
        <f t="shared" si="1"/>
        <v>93</v>
      </c>
      <c r="AK29" s="191">
        <f t="shared" si="1"/>
        <v>1188</v>
      </c>
      <c r="AL29" s="189">
        <f>AK29/D29</f>
        <v>0.11842105263157894</v>
      </c>
    </row>
    <row r="30" spans="1:38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179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</row>
    <row r="31" spans="1:38"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179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</row>
  </sheetData>
  <mergeCells count="49">
    <mergeCell ref="E2:N2"/>
    <mergeCell ref="N3:N6"/>
    <mergeCell ref="A1:AL1"/>
    <mergeCell ref="A2:A6"/>
    <mergeCell ref="B2:D2"/>
    <mergeCell ref="O2:R4"/>
    <mergeCell ref="S2:AK2"/>
    <mergeCell ref="AL2:AL6"/>
    <mergeCell ref="B3:B6"/>
    <mergeCell ref="C3:C6"/>
    <mergeCell ref="D3:D6"/>
    <mergeCell ref="S3:U4"/>
    <mergeCell ref="P5:P6"/>
    <mergeCell ref="Q5:Q6"/>
    <mergeCell ref="R5:R6"/>
    <mergeCell ref="S5:S6"/>
    <mergeCell ref="Y5:Y6"/>
    <mergeCell ref="V3:Y4"/>
    <mergeCell ref="Z3:AE4"/>
    <mergeCell ref="AF3:AK4"/>
    <mergeCell ref="E5:E6"/>
    <mergeCell ref="F5:F6"/>
    <mergeCell ref="G5:G6"/>
    <mergeCell ref="H5:H6"/>
    <mergeCell ref="I5:I6"/>
    <mergeCell ref="J5:J6"/>
    <mergeCell ref="O5:O6"/>
    <mergeCell ref="E3:F4"/>
    <mergeCell ref="G3:H4"/>
    <mergeCell ref="I3:J4"/>
    <mergeCell ref="L3:L6"/>
    <mergeCell ref="M3:M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honeticPr fontId="2" type="noConversion"/>
  <pageMargins left="0.7" right="0.7" top="0.75" bottom="0.75" header="0.3" footer="0.3"/>
  <pageSetup paperSize="8" scale="56" orientation="landscape" r:id="rId1"/>
  <ignoredErrors>
    <ignoredError sqref="R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view="pageBreakPreview" zoomScale="60" zoomScaleNormal="44" workbookViewId="0">
      <selection activeCell="J21" sqref="J21"/>
    </sheetView>
  </sheetViews>
  <sheetFormatPr defaultColWidth="9" defaultRowHeight="15.6"/>
  <cols>
    <col min="1" max="1" width="31.33203125" style="178" bestFit="1" customWidth="1"/>
    <col min="2" max="16384" width="9" style="178"/>
  </cols>
  <sheetData>
    <row r="1" spans="1:37" ht="61.5" customHeight="1" thickBot="1">
      <c r="A1" s="799" t="s">
        <v>285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286</v>
      </c>
      <c r="B2" s="875" t="s">
        <v>287</v>
      </c>
      <c r="C2" s="876"/>
      <c r="D2" s="1007"/>
      <c r="E2" s="1115" t="s">
        <v>288</v>
      </c>
      <c r="F2" s="794"/>
      <c r="G2" s="794"/>
      <c r="H2" s="794"/>
      <c r="I2" s="794"/>
      <c r="J2" s="794"/>
      <c r="K2" s="794"/>
      <c r="L2" s="794"/>
      <c r="M2" s="795"/>
      <c r="N2" s="794" t="s">
        <v>33</v>
      </c>
      <c r="O2" s="794"/>
      <c r="P2" s="794"/>
      <c r="Q2" s="795"/>
      <c r="R2" s="879" t="s">
        <v>289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290</v>
      </c>
    </row>
    <row r="3" spans="1:37" ht="16.2" thickTop="1">
      <c r="A3" s="873"/>
      <c r="B3" s="883" t="s">
        <v>9</v>
      </c>
      <c r="C3" s="886" t="s">
        <v>10</v>
      </c>
      <c r="D3" s="796" t="s">
        <v>11</v>
      </c>
      <c r="E3" s="912" t="s">
        <v>283</v>
      </c>
      <c r="F3" s="849"/>
      <c r="G3" s="907" t="s">
        <v>1</v>
      </c>
      <c r="H3" s="849"/>
      <c r="I3" s="907" t="s">
        <v>2</v>
      </c>
      <c r="J3" s="849"/>
      <c r="K3" s="997" t="s">
        <v>250</v>
      </c>
      <c r="L3" s="999" t="s">
        <v>251</v>
      </c>
      <c r="M3" s="796" t="s">
        <v>11</v>
      </c>
      <c r="N3" s="805"/>
      <c r="O3" s="805"/>
      <c r="P3" s="805"/>
      <c r="Q3" s="805"/>
      <c r="R3" s="844" t="s">
        <v>252</v>
      </c>
      <c r="S3" s="845"/>
      <c r="T3" s="846"/>
      <c r="U3" s="838" t="s">
        <v>253</v>
      </c>
      <c r="V3" s="839"/>
      <c r="W3" s="839"/>
      <c r="X3" s="840"/>
      <c r="Y3" s="844" t="s">
        <v>254</v>
      </c>
      <c r="Z3" s="845"/>
      <c r="AA3" s="845"/>
      <c r="AB3" s="845"/>
      <c r="AC3" s="845"/>
      <c r="AD3" s="846"/>
      <c r="AE3" s="769" t="s">
        <v>255</v>
      </c>
      <c r="AF3" s="770"/>
      <c r="AG3" s="770"/>
      <c r="AH3" s="770"/>
      <c r="AI3" s="770"/>
      <c r="AJ3" s="773"/>
      <c r="AK3" s="881"/>
    </row>
    <row r="4" spans="1:37" ht="16.2" thickBot="1">
      <c r="A4" s="873"/>
      <c r="B4" s="884"/>
      <c r="C4" s="887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05"/>
      <c r="R4" s="841"/>
      <c r="S4" s="842"/>
      <c r="T4" s="843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774"/>
      <c r="AK4" s="881"/>
    </row>
    <row r="5" spans="1:37" ht="20.25" customHeight="1" thickTop="1">
      <c r="A5" s="873"/>
      <c r="B5" s="884"/>
      <c r="C5" s="887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256</v>
      </c>
      <c r="R5" s="836" t="s">
        <v>9</v>
      </c>
      <c r="S5" s="827" t="s">
        <v>10</v>
      </c>
      <c r="T5" s="796" t="s">
        <v>257</v>
      </c>
      <c r="U5" s="823" t="s">
        <v>284</v>
      </c>
      <c r="V5" s="825" t="s">
        <v>258</v>
      </c>
      <c r="W5" s="827" t="s">
        <v>259</v>
      </c>
      <c r="X5" s="796" t="s">
        <v>257</v>
      </c>
      <c r="Y5" s="823" t="s">
        <v>260</v>
      </c>
      <c r="Z5" s="825" t="s">
        <v>261</v>
      </c>
      <c r="AA5" s="825" t="s">
        <v>262</v>
      </c>
      <c r="AB5" s="825" t="s">
        <v>263</v>
      </c>
      <c r="AC5" s="827" t="s">
        <v>264</v>
      </c>
      <c r="AD5" s="796" t="s">
        <v>11</v>
      </c>
      <c r="AE5" s="1010" t="s">
        <v>265</v>
      </c>
      <c r="AF5" s="831" t="s">
        <v>266</v>
      </c>
      <c r="AG5" s="831" t="s">
        <v>267</v>
      </c>
      <c r="AH5" s="831" t="s">
        <v>268</v>
      </c>
      <c r="AI5" s="1013" t="s">
        <v>269</v>
      </c>
      <c r="AJ5" s="796" t="s">
        <v>270</v>
      </c>
      <c r="AK5" s="881"/>
    </row>
    <row r="6" spans="1:37" ht="20.25" customHeight="1" thickBot="1">
      <c r="A6" s="874"/>
      <c r="B6" s="885"/>
      <c r="C6" s="888"/>
      <c r="D6" s="798"/>
      <c r="E6" s="784"/>
      <c r="F6" s="919"/>
      <c r="G6" s="919"/>
      <c r="H6" s="919"/>
      <c r="I6" s="919"/>
      <c r="J6" s="919"/>
      <c r="K6" s="998"/>
      <c r="L6" s="1000"/>
      <c r="M6" s="1116"/>
      <c r="N6" s="996"/>
      <c r="O6" s="989"/>
      <c r="P6" s="989"/>
      <c r="Q6" s="893"/>
      <c r="R6" s="894"/>
      <c r="S6" s="835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011"/>
      <c r="AF6" s="1012"/>
      <c r="AG6" s="1012"/>
      <c r="AH6" s="1012"/>
      <c r="AI6" s="1014"/>
      <c r="AJ6" s="798"/>
      <c r="AK6" s="882"/>
    </row>
    <row r="7" spans="1:37" ht="20.399999999999999" thickBot="1">
      <c r="A7" s="449" t="s">
        <v>271</v>
      </c>
      <c r="B7" s="1">
        <v>9</v>
      </c>
      <c r="C7" s="240">
        <v>22</v>
      </c>
      <c r="D7" s="228">
        <v>31</v>
      </c>
      <c r="E7" s="35">
        <v>1</v>
      </c>
      <c r="F7" s="36">
        <v>6</v>
      </c>
      <c r="G7" s="36">
        <v>2</v>
      </c>
      <c r="H7" s="36">
        <v>8</v>
      </c>
      <c r="I7" s="36">
        <v>6</v>
      </c>
      <c r="J7" s="161">
        <v>8</v>
      </c>
      <c r="K7" s="43">
        <f>E7+G7+I7</f>
        <v>9</v>
      </c>
      <c r="L7" s="43">
        <f>F7+H7+J7</f>
        <v>22</v>
      </c>
      <c r="M7" s="230">
        <f>K7+L7</f>
        <v>31</v>
      </c>
      <c r="N7" s="4">
        <v>5</v>
      </c>
      <c r="O7" s="2">
        <v>10</v>
      </c>
      <c r="P7" s="2">
        <f>N7+O7</f>
        <v>15</v>
      </c>
      <c r="Q7" s="148">
        <f>P7/D7</f>
        <v>0.4838709677419355</v>
      </c>
      <c r="R7" s="157">
        <v>2</v>
      </c>
      <c r="S7" s="223">
        <v>1</v>
      </c>
      <c r="T7" s="228">
        <v>3</v>
      </c>
      <c r="U7" s="153">
        <v>1</v>
      </c>
      <c r="V7" s="159">
        <v>1</v>
      </c>
      <c r="W7" s="159">
        <v>1</v>
      </c>
      <c r="X7" s="228">
        <v>3</v>
      </c>
      <c r="Y7" s="336">
        <v>0</v>
      </c>
      <c r="Z7" s="159">
        <v>0</v>
      </c>
      <c r="AA7" s="159">
        <v>0</v>
      </c>
      <c r="AB7" s="159">
        <v>1</v>
      </c>
      <c r="AC7" s="159">
        <v>2</v>
      </c>
      <c r="AD7" s="228">
        <v>3</v>
      </c>
      <c r="AE7" s="35">
        <v>0</v>
      </c>
      <c r="AF7" s="36">
        <v>0</v>
      </c>
      <c r="AG7" s="36">
        <v>1</v>
      </c>
      <c r="AH7" s="36">
        <v>2</v>
      </c>
      <c r="AI7" s="161">
        <v>0</v>
      </c>
      <c r="AJ7" s="228">
        <v>3</v>
      </c>
      <c r="AK7" s="392">
        <f>AJ7/D7</f>
        <v>9.6774193548387094E-2</v>
      </c>
    </row>
    <row r="8" spans="1:37" ht="20.399999999999999" thickBot="1">
      <c r="A8" s="449" t="s">
        <v>272</v>
      </c>
      <c r="B8" s="1">
        <v>1</v>
      </c>
      <c r="C8" s="240">
        <v>15</v>
      </c>
      <c r="D8" s="237">
        <v>16</v>
      </c>
      <c r="E8" s="35">
        <v>0</v>
      </c>
      <c r="F8" s="36">
        <v>7</v>
      </c>
      <c r="G8" s="36">
        <v>1</v>
      </c>
      <c r="H8" s="36">
        <v>3</v>
      </c>
      <c r="I8" s="36">
        <v>0</v>
      </c>
      <c r="J8" s="161">
        <v>5</v>
      </c>
      <c r="K8" s="43">
        <f t="shared" ref="K8:K17" si="0">E8+G8+I8</f>
        <v>1</v>
      </c>
      <c r="L8" s="43">
        <f t="shared" ref="L8:L17" si="1">F8+H8+J8</f>
        <v>15</v>
      </c>
      <c r="M8" s="239">
        <f t="shared" ref="M8:M18" si="2">K8+L8</f>
        <v>16</v>
      </c>
      <c r="N8" s="4">
        <v>1</v>
      </c>
      <c r="O8" s="2">
        <v>7</v>
      </c>
      <c r="P8" s="2">
        <f t="shared" ref="P8:P18" si="3">N8+O8</f>
        <v>8</v>
      </c>
      <c r="Q8" s="148">
        <f t="shared" ref="Q8:Q18" si="4">P8/D8</f>
        <v>0.5</v>
      </c>
      <c r="R8" s="157">
        <v>0</v>
      </c>
      <c r="S8" s="223">
        <v>0</v>
      </c>
      <c r="T8" s="229">
        <v>0</v>
      </c>
      <c r="U8" s="153">
        <v>0</v>
      </c>
      <c r="V8" s="159">
        <v>0</v>
      </c>
      <c r="W8" s="159">
        <v>0</v>
      </c>
      <c r="X8" s="228">
        <v>0</v>
      </c>
      <c r="Y8" s="336">
        <v>0</v>
      </c>
      <c r="Z8" s="159">
        <v>0</v>
      </c>
      <c r="AA8" s="159">
        <v>0</v>
      </c>
      <c r="AB8" s="159">
        <v>0</v>
      </c>
      <c r="AC8" s="159">
        <v>0</v>
      </c>
      <c r="AD8" s="228">
        <v>0</v>
      </c>
      <c r="AE8" s="35">
        <v>0</v>
      </c>
      <c r="AF8" s="36">
        <v>0</v>
      </c>
      <c r="AG8" s="36">
        <v>0</v>
      </c>
      <c r="AH8" s="36">
        <v>0</v>
      </c>
      <c r="AI8" s="161">
        <v>0</v>
      </c>
      <c r="AJ8" s="237">
        <v>0</v>
      </c>
      <c r="AK8" s="392">
        <f t="shared" ref="AK8:AK18" si="5">AJ8/D8</f>
        <v>0</v>
      </c>
    </row>
    <row r="9" spans="1:37" ht="20.399999999999999" thickBot="1">
      <c r="A9" s="449" t="s">
        <v>273</v>
      </c>
      <c r="B9" s="1">
        <v>2</v>
      </c>
      <c r="C9" s="240">
        <v>8</v>
      </c>
      <c r="D9" s="230">
        <v>10</v>
      </c>
      <c r="E9" s="35">
        <v>1</v>
      </c>
      <c r="F9" s="36">
        <v>1</v>
      </c>
      <c r="G9" s="36">
        <v>0</v>
      </c>
      <c r="H9" s="36">
        <v>4</v>
      </c>
      <c r="I9" s="36">
        <v>1</v>
      </c>
      <c r="J9" s="161">
        <v>3</v>
      </c>
      <c r="K9" s="43">
        <f t="shared" si="0"/>
        <v>2</v>
      </c>
      <c r="L9" s="43">
        <f t="shared" si="1"/>
        <v>8</v>
      </c>
      <c r="M9" s="237">
        <f t="shared" si="2"/>
        <v>10</v>
      </c>
      <c r="N9" s="4">
        <v>0</v>
      </c>
      <c r="O9" s="2">
        <v>4</v>
      </c>
      <c r="P9" s="2">
        <f t="shared" si="3"/>
        <v>4</v>
      </c>
      <c r="Q9" s="148">
        <f t="shared" si="4"/>
        <v>0.4</v>
      </c>
      <c r="R9" s="157">
        <v>0</v>
      </c>
      <c r="S9" s="223">
        <v>3</v>
      </c>
      <c r="T9" s="229">
        <v>3</v>
      </c>
      <c r="U9" s="153">
        <v>1</v>
      </c>
      <c r="V9" s="159">
        <v>2</v>
      </c>
      <c r="W9" s="159">
        <v>0</v>
      </c>
      <c r="X9" s="228">
        <v>3</v>
      </c>
      <c r="Y9" s="336">
        <v>1</v>
      </c>
      <c r="Z9" s="159">
        <v>2</v>
      </c>
      <c r="AA9" s="159">
        <v>0</v>
      </c>
      <c r="AB9" s="159">
        <v>0</v>
      </c>
      <c r="AC9" s="159">
        <v>0</v>
      </c>
      <c r="AD9" s="228">
        <v>3</v>
      </c>
      <c r="AE9" s="35">
        <v>0</v>
      </c>
      <c r="AF9" s="36">
        <v>0</v>
      </c>
      <c r="AG9" s="36">
        <v>0</v>
      </c>
      <c r="AH9" s="36">
        <v>3</v>
      </c>
      <c r="AI9" s="161">
        <v>0</v>
      </c>
      <c r="AJ9" s="237">
        <v>3</v>
      </c>
      <c r="AK9" s="392">
        <f t="shared" si="5"/>
        <v>0.3</v>
      </c>
    </row>
    <row r="10" spans="1:37" ht="20.399999999999999" thickBot="1">
      <c r="A10" s="449" t="s">
        <v>274</v>
      </c>
      <c r="B10" s="1">
        <v>2</v>
      </c>
      <c r="C10" s="240">
        <v>13</v>
      </c>
      <c r="D10" s="237">
        <v>15</v>
      </c>
      <c r="E10" s="35">
        <v>0</v>
      </c>
      <c r="F10" s="36">
        <v>5</v>
      </c>
      <c r="G10" s="36">
        <v>0</v>
      </c>
      <c r="H10" s="36">
        <v>7</v>
      </c>
      <c r="I10" s="36">
        <v>2</v>
      </c>
      <c r="J10" s="161">
        <v>1</v>
      </c>
      <c r="K10" s="43">
        <f t="shared" si="0"/>
        <v>2</v>
      </c>
      <c r="L10" s="43">
        <f t="shared" si="1"/>
        <v>13</v>
      </c>
      <c r="M10" s="230">
        <f t="shared" si="2"/>
        <v>15</v>
      </c>
      <c r="N10" s="4">
        <v>1</v>
      </c>
      <c r="O10" s="2">
        <v>11</v>
      </c>
      <c r="P10" s="2">
        <f t="shared" si="3"/>
        <v>12</v>
      </c>
      <c r="Q10" s="148">
        <f t="shared" si="4"/>
        <v>0.8</v>
      </c>
      <c r="R10" s="157">
        <v>0</v>
      </c>
      <c r="S10" s="223">
        <v>0</v>
      </c>
      <c r="T10" s="229">
        <v>0</v>
      </c>
      <c r="U10" s="153">
        <v>0</v>
      </c>
      <c r="V10" s="159">
        <v>0</v>
      </c>
      <c r="W10" s="159">
        <v>0</v>
      </c>
      <c r="X10" s="228">
        <v>0</v>
      </c>
      <c r="Y10" s="336">
        <v>0</v>
      </c>
      <c r="Z10" s="159">
        <v>0</v>
      </c>
      <c r="AA10" s="159">
        <v>0</v>
      </c>
      <c r="AB10" s="159">
        <v>0</v>
      </c>
      <c r="AC10" s="159">
        <v>0</v>
      </c>
      <c r="AD10" s="228">
        <v>0</v>
      </c>
      <c r="AE10" s="35">
        <v>0</v>
      </c>
      <c r="AF10" s="36">
        <v>0</v>
      </c>
      <c r="AG10" s="36">
        <v>0</v>
      </c>
      <c r="AH10" s="36">
        <v>0</v>
      </c>
      <c r="AI10" s="161">
        <v>0</v>
      </c>
      <c r="AJ10" s="237">
        <v>0</v>
      </c>
      <c r="AK10" s="392">
        <f t="shared" si="5"/>
        <v>0</v>
      </c>
    </row>
    <row r="11" spans="1:37" ht="20.399999999999999" thickBot="1">
      <c r="A11" s="527" t="s">
        <v>275</v>
      </c>
      <c r="B11" s="17">
        <v>14</v>
      </c>
      <c r="C11" s="254">
        <v>8</v>
      </c>
      <c r="D11" s="279">
        <v>22</v>
      </c>
      <c r="E11" s="143">
        <v>0</v>
      </c>
      <c r="F11" s="102">
        <v>0</v>
      </c>
      <c r="G11" s="102">
        <v>2</v>
      </c>
      <c r="H11" s="102">
        <v>2</v>
      </c>
      <c r="I11" s="102">
        <v>12</v>
      </c>
      <c r="J11" s="171">
        <v>6</v>
      </c>
      <c r="K11" s="43">
        <f t="shared" si="0"/>
        <v>14</v>
      </c>
      <c r="L11" s="43">
        <f t="shared" si="1"/>
        <v>8</v>
      </c>
      <c r="M11" s="237">
        <f t="shared" si="2"/>
        <v>22</v>
      </c>
      <c r="N11" s="20">
        <v>2</v>
      </c>
      <c r="O11" s="18">
        <v>3</v>
      </c>
      <c r="P11" s="2">
        <f t="shared" si="3"/>
        <v>5</v>
      </c>
      <c r="Q11" s="148">
        <f t="shared" si="4"/>
        <v>0.22727272727272727</v>
      </c>
      <c r="R11" s="390">
        <v>1</v>
      </c>
      <c r="S11" s="370">
        <v>1</v>
      </c>
      <c r="T11" s="255">
        <v>2</v>
      </c>
      <c r="U11" s="372">
        <v>0</v>
      </c>
      <c r="V11" s="373">
        <v>0</v>
      </c>
      <c r="W11" s="373">
        <v>2</v>
      </c>
      <c r="X11" s="256">
        <v>2</v>
      </c>
      <c r="Y11" s="374">
        <v>0</v>
      </c>
      <c r="Z11" s="373">
        <v>0</v>
      </c>
      <c r="AA11" s="373">
        <v>0</v>
      </c>
      <c r="AB11" s="373">
        <v>2</v>
      </c>
      <c r="AC11" s="373">
        <v>0</v>
      </c>
      <c r="AD11" s="256">
        <v>2</v>
      </c>
      <c r="AE11" s="143">
        <v>0</v>
      </c>
      <c r="AF11" s="102">
        <v>0</v>
      </c>
      <c r="AG11" s="102">
        <v>0</v>
      </c>
      <c r="AH11" s="102">
        <v>2</v>
      </c>
      <c r="AI11" s="171">
        <v>0</v>
      </c>
      <c r="AJ11" s="247">
        <v>2</v>
      </c>
      <c r="AK11" s="392">
        <f t="shared" si="5"/>
        <v>9.0909090909090912E-2</v>
      </c>
    </row>
    <row r="12" spans="1:37" ht="20.399999999999999" thickBot="1">
      <c r="A12" s="449" t="s">
        <v>276</v>
      </c>
      <c r="B12" s="1">
        <v>8</v>
      </c>
      <c r="C12" s="240">
        <v>38</v>
      </c>
      <c r="D12" s="237">
        <v>46</v>
      </c>
      <c r="E12" s="363">
        <v>6</v>
      </c>
      <c r="F12" s="329">
        <v>14</v>
      </c>
      <c r="G12" s="329">
        <v>2</v>
      </c>
      <c r="H12" s="329">
        <v>19</v>
      </c>
      <c r="I12" s="329">
        <v>0</v>
      </c>
      <c r="J12" s="223">
        <v>5</v>
      </c>
      <c r="K12" s="43">
        <f t="shared" si="0"/>
        <v>8</v>
      </c>
      <c r="L12" s="43">
        <f t="shared" si="1"/>
        <v>38</v>
      </c>
      <c r="M12" s="237">
        <f t="shared" si="2"/>
        <v>46</v>
      </c>
      <c r="N12" s="4">
        <v>5</v>
      </c>
      <c r="O12" s="2">
        <v>26</v>
      </c>
      <c r="P12" s="2">
        <f t="shared" si="3"/>
        <v>31</v>
      </c>
      <c r="Q12" s="148">
        <f t="shared" si="4"/>
        <v>0.67391304347826086</v>
      </c>
      <c r="R12" s="157">
        <v>0</v>
      </c>
      <c r="S12" s="223">
        <v>8</v>
      </c>
      <c r="T12" s="229">
        <v>8</v>
      </c>
      <c r="U12" s="153">
        <v>8</v>
      </c>
      <c r="V12" s="159">
        <v>0</v>
      </c>
      <c r="W12" s="159">
        <v>0</v>
      </c>
      <c r="X12" s="228">
        <v>8</v>
      </c>
      <c r="Y12" s="336">
        <v>1</v>
      </c>
      <c r="Z12" s="159">
        <v>6</v>
      </c>
      <c r="AA12" s="159">
        <v>1</v>
      </c>
      <c r="AB12" s="159">
        <v>0</v>
      </c>
      <c r="AC12" s="159">
        <v>0</v>
      </c>
      <c r="AD12" s="228">
        <v>8</v>
      </c>
      <c r="AE12" s="363">
        <v>0</v>
      </c>
      <c r="AF12" s="329">
        <v>0</v>
      </c>
      <c r="AG12" s="329">
        <v>1</v>
      </c>
      <c r="AH12" s="329">
        <v>4</v>
      </c>
      <c r="AI12" s="223">
        <v>3</v>
      </c>
      <c r="AJ12" s="229">
        <v>8</v>
      </c>
      <c r="AK12" s="392">
        <f t="shared" si="5"/>
        <v>0.17391304347826086</v>
      </c>
    </row>
    <row r="13" spans="1:37" ht="20.399999999999999" thickBot="1">
      <c r="A13" s="449" t="s">
        <v>277</v>
      </c>
      <c r="B13" s="149">
        <v>7</v>
      </c>
      <c r="C13" s="216">
        <v>43</v>
      </c>
      <c r="D13" s="278">
        <f>SUM(B13:C13)</f>
        <v>50</v>
      </c>
      <c r="E13" s="35">
        <v>5</v>
      </c>
      <c r="F13" s="36">
        <v>11</v>
      </c>
      <c r="G13" s="36">
        <v>1</v>
      </c>
      <c r="H13" s="36">
        <v>4</v>
      </c>
      <c r="I13" s="36">
        <v>1</v>
      </c>
      <c r="J13" s="161">
        <v>28</v>
      </c>
      <c r="K13" s="43">
        <f t="shared" si="0"/>
        <v>7</v>
      </c>
      <c r="L13" s="43">
        <f t="shared" si="1"/>
        <v>43</v>
      </c>
      <c r="M13" s="237">
        <f t="shared" si="2"/>
        <v>50</v>
      </c>
      <c r="N13" s="4">
        <v>4</v>
      </c>
      <c r="O13" s="2">
        <v>33</v>
      </c>
      <c r="P13" s="2">
        <f t="shared" si="3"/>
        <v>37</v>
      </c>
      <c r="Q13" s="148">
        <f t="shared" si="4"/>
        <v>0.74</v>
      </c>
      <c r="R13" s="157">
        <v>0</v>
      </c>
      <c r="S13" s="223">
        <v>1</v>
      </c>
      <c r="T13" s="229">
        <f>SUM(R13:S13)</f>
        <v>1</v>
      </c>
      <c r="U13" s="153">
        <v>0</v>
      </c>
      <c r="V13" s="159">
        <v>1</v>
      </c>
      <c r="W13" s="159">
        <v>0</v>
      </c>
      <c r="X13" s="228">
        <f>SUM(U13:W13)</f>
        <v>1</v>
      </c>
      <c r="Y13" s="336">
        <v>0</v>
      </c>
      <c r="Z13" s="159">
        <v>1</v>
      </c>
      <c r="AA13" s="159">
        <v>0</v>
      </c>
      <c r="AB13" s="159">
        <v>0</v>
      </c>
      <c r="AC13" s="159">
        <v>0</v>
      </c>
      <c r="AD13" s="228">
        <f>SUM(Y13:AC13)</f>
        <v>1</v>
      </c>
      <c r="AE13" s="35">
        <v>0</v>
      </c>
      <c r="AF13" s="36">
        <v>0</v>
      </c>
      <c r="AG13" s="36">
        <v>0</v>
      </c>
      <c r="AH13" s="36">
        <v>0</v>
      </c>
      <c r="AI13" s="161">
        <v>1</v>
      </c>
      <c r="AJ13" s="237">
        <f>SUM(AE13:AI13)</f>
        <v>1</v>
      </c>
      <c r="AK13" s="392">
        <f t="shared" si="5"/>
        <v>0.02</v>
      </c>
    </row>
    <row r="14" spans="1:37" ht="20.399999999999999" thickBot="1">
      <c r="A14" s="449" t="s">
        <v>278</v>
      </c>
      <c r="B14" s="1">
        <v>14</v>
      </c>
      <c r="C14" s="240">
        <v>29</v>
      </c>
      <c r="D14" s="230">
        <v>43</v>
      </c>
      <c r="E14" s="35">
        <v>10</v>
      </c>
      <c r="F14" s="36">
        <v>28</v>
      </c>
      <c r="G14" s="36">
        <v>4</v>
      </c>
      <c r="H14" s="36">
        <v>1</v>
      </c>
      <c r="I14" s="36">
        <v>0</v>
      </c>
      <c r="J14" s="161">
        <v>0</v>
      </c>
      <c r="K14" s="43">
        <f t="shared" si="0"/>
        <v>14</v>
      </c>
      <c r="L14" s="43">
        <f t="shared" si="1"/>
        <v>29</v>
      </c>
      <c r="M14" s="230">
        <f t="shared" si="2"/>
        <v>43</v>
      </c>
      <c r="N14" s="4">
        <v>15</v>
      </c>
      <c r="O14" s="2">
        <v>28</v>
      </c>
      <c r="P14" s="2">
        <f t="shared" si="3"/>
        <v>43</v>
      </c>
      <c r="Q14" s="148">
        <f t="shared" si="4"/>
        <v>1</v>
      </c>
      <c r="R14" s="157">
        <v>0</v>
      </c>
      <c r="S14" s="223">
        <v>0</v>
      </c>
      <c r="T14" s="229">
        <v>0</v>
      </c>
      <c r="U14" s="153">
        <v>0</v>
      </c>
      <c r="V14" s="159">
        <v>0</v>
      </c>
      <c r="W14" s="159">
        <v>0</v>
      </c>
      <c r="X14" s="228">
        <v>0</v>
      </c>
      <c r="Y14" s="336">
        <v>0</v>
      </c>
      <c r="Z14" s="159">
        <v>0</v>
      </c>
      <c r="AA14" s="159">
        <v>0</v>
      </c>
      <c r="AB14" s="159">
        <v>0</v>
      </c>
      <c r="AC14" s="159">
        <v>0</v>
      </c>
      <c r="AD14" s="228">
        <v>0</v>
      </c>
      <c r="AE14" s="35">
        <v>0</v>
      </c>
      <c r="AF14" s="36">
        <v>0</v>
      </c>
      <c r="AG14" s="36">
        <v>0</v>
      </c>
      <c r="AH14" s="36">
        <v>0</v>
      </c>
      <c r="AI14" s="161">
        <v>0</v>
      </c>
      <c r="AJ14" s="237">
        <v>0</v>
      </c>
      <c r="AK14" s="392">
        <f t="shared" si="5"/>
        <v>0</v>
      </c>
    </row>
    <row r="15" spans="1:37" ht="20.399999999999999" thickBot="1">
      <c r="A15" s="449" t="s">
        <v>279</v>
      </c>
      <c r="B15" s="1">
        <v>9</v>
      </c>
      <c r="C15" s="240">
        <v>14</v>
      </c>
      <c r="D15" s="239">
        <v>23</v>
      </c>
      <c r="E15" s="35">
        <v>3</v>
      </c>
      <c r="F15" s="36">
        <v>11</v>
      </c>
      <c r="G15" s="36">
        <v>4</v>
      </c>
      <c r="H15" s="36">
        <v>2</v>
      </c>
      <c r="I15" s="36">
        <v>2</v>
      </c>
      <c r="J15" s="161">
        <v>1</v>
      </c>
      <c r="K15" s="43">
        <f t="shared" si="0"/>
        <v>9</v>
      </c>
      <c r="L15" s="43">
        <f t="shared" si="1"/>
        <v>14</v>
      </c>
      <c r="M15" s="239">
        <f t="shared" si="2"/>
        <v>23</v>
      </c>
      <c r="N15" s="4">
        <v>9</v>
      </c>
      <c r="O15" s="2">
        <v>14</v>
      </c>
      <c r="P15" s="2">
        <f t="shared" si="3"/>
        <v>23</v>
      </c>
      <c r="Q15" s="148">
        <f t="shared" si="4"/>
        <v>1</v>
      </c>
      <c r="R15" s="157">
        <v>1</v>
      </c>
      <c r="S15" s="223">
        <v>4</v>
      </c>
      <c r="T15" s="229">
        <v>5</v>
      </c>
      <c r="U15" s="153">
        <v>3</v>
      </c>
      <c r="V15" s="159">
        <v>2</v>
      </c>
      <c r="W15" s="159">
        <v>0</v>
      </c>
      <c r="X15" s="228">
        <v>5</v>
      </c>
      <c r="Y15" s="336">
        <v>5</v>
      </c>
      <c r="Z15" s="159">
        <v>0</v>
      </c>
      <c r="AA15" s="159">
        <v>0</v>
      </c>
      <c r="AB15" s="159">
        <v>0</v>
      </c>
      <c r="AC15" s="159">
        <v>0</v>
      </c>
      <c r="AD15" s="228">
        <v>5</v>
      </c>
      <c r="AE15" s="35">
        <v>0</v>
      </c>
      <c r="AF15" s="36">
        <v>0</v>
      </c>
      <c r="AG15" s="36">
        <v>2</v>
      </c>
      <c r="AH15" s="36">
        <v>2</v>
      </c>
      <c r="AI15" s="161">
        <v>1</v>
      </c>
      <c r="AJ15" s="237">
        <v>5</v>
      </c>
      <c r="AK15" s="392">
        <f t="shared" si="5"/>
        <v>0.21739130434782608</v>
      </c>
    </row>
    <row r="16" spans="1:37" ht="20.399999999999999" thickBot="1">
      <c r="A16" s="449" t="s">
        <v>280</v>
      </c>
      <c r="B16" s="1">
        <v>9</v>
      </c>
      <c r="C16" s="240">
        <v>17</v>
      </c>
      <c r="D16" s="237">
        <v>26</v>
      </c>
      <c r="E16" s="35">
        <v>0</v>
      </c>
      <c r="F16" s="36">
        <v>4</v>
      </c>
      <c r="G16" s="36">
        <v>2</v>
      </c>
      <c r="H16" s="36">
        <v>5</v>
      </c>
      <c r="I16" s="36">
        <v>7</v>
      </c>
      <c r="J16" s="36">
        <v>8</v>
      </c>
      <c r="K16" s="248">
        <f t="shared" si="0"/>
        <v>9</v>
      </c>
      <c r="L16" s="43">
        <f t="shared" si="1"/>
        <v>17</v>
      </c>
      <c r="M16" s="237">
        <f t="shared" si="2"/>
        <v>26</v>
      </c>
      <c r="N16" s="4">
        <v>5</v>
      </c>
      <c r="O16" s="2">
        <v>14</v>
      </c>
      <c r="P16" s="2">
        <f t="shared" si="3"/>
        <v>19</v>
      </c>
      <c r="Q16" s="148">
        <f t="shared" si="4"/>
        <v>0.73076923076923073</v>
      </c>
      <c r="R16" s="157">
        <v>1</v>
      </c>
      <c r="S16" s="223">
        <v>1</v>
      </c>
      <c r="T16" s="229">
        <v>2</v>
      </c>
      <c r="U16" s="153">
        <v>0</v>
      </c>
      <c r="V16" s="159">
        <v>2</v>
      </c>
      <c r="W16" s="159">
        <v>0</v>
      </c>
      <c r="X16" s="228">
        <v>2</v>
      </c>
      <c r="Y16" s="336">
        <v>1</v>
      </c>
      <c r="Z16" s="159">
        <v>0</v>
      </c>
      <c r="AA16" s="159">
        <v>1</v>
      </c>
      <c r="AB16" s="159">
        <v>0</v>
      </c>
      <c r="AC16" s="159">
        <v>0</v>
      </c>
      <c r="AD16" s="228">
        <v>2</v>
      </c>
      <c r="AE16" s="35">
        <v>0</v>
      </c>
      <c r="AF16" s="36">
        <v>0</v>
      </c>
      <c r="AG16" s="36">
        <v>1</v>
      </c>
      <c r="AH16" s="36">
        <v>1</v>
      </c>
      <c r="AI16" s="161">
        <v>0</v>
      </c>
      <c r="AJ16" s="237">
        <v>2</v>
      </c>
      <c r="AK16" s="392">
        <f t="shared" si="5"/>
        <v>7.6923076923076927E-2</v>
      </c>
    </row>
    <row r="17" spans="1:37" ht="20.399999999999999" thickBot="1">
      <c r="A17" s="450" t="s">
        <v>281</v>
      </c>
      <c r="B17" s="8">
        <v>3</v>
      </c>
      <c r="C17" s="241">
        <v>15</v>
      </c>
      <c r="D17" s="262">
        <v>18</v>
      </c>
      <c r="E17" s="357">
        <v>1</v>
      </c>
      <c r="F17" s="99">
        <v>6</v>
      </c>
      <c r="G17" s="99">
        <v>1</v>
      </c>
      <c r="H17" s="99">
        <v>8</v>
      </c>
      <c r="I17" s="99">
        <v>1</v>
      </c>
      <c r="J17" s="219">
        <v>1</v>
      </c>
      <c r="K17" s="43">
        <f t="shared" si="0"/>
        <v>3</v>
      </c>
      <c r="L17" s="43">
        <f t="shared" si="1"/>
        <v>15</v>
      </c>
      <c r="M17" s="237">
        <f t="shared" si="2"/>
        <v>18</v>
      </c>
      <c r="N17" s="16">
        <v>1</v>
      </c>
      <c r="O17" s="15">
        <v>14</v>
      </c>
      <c r="P17" s="2">
        <f t="shared" si="3"/>
        <v>15</v>
      </c>
      <c r="Q17" s="148">
        <f t="shared" si="4"/>
        <v>0.83333333333333337</v>
      </c>
      <c r="R17" s="164">
        <v>0</v>
      </c>
      <c r="S17" s="166">
        <v>0</v>
      </c>
      <c r="T17" s="237">
        <v>0</v>
      </c>
      <c r="U17" s="358">
        <v>0</v>
      </c>
      <c r="V17" s="166">
        <v>0</v>
      </c>
      <c r="W17" s="166">
        <v>0</v>
      </c>
      <c r="X17" s="237">
        <v>0</v>
      </c>
      <c r="Y17" s="361">
        <v>0</v>
      </c>
      <c r="Z17" s="166">
        <v>0</v>
      </c>
      <c r="AA17" s="166">
        <v>0</v>
      </c>
      <c r="AB17" s="166">
        <v>0</v>
      </c>
      <c r="AC17" s="166">
        <v>0</v>
      </c>
      <c r="AD17" s="237">
        <v>0</v>
      </c>
      <c r="AE17" s="358">
        <v>0</v>
      </c>
      <c r="AF17" s="165">
        <v>0</v>
      </c>
      <c r="AG17" s="165">
        <v>0</v>
      </c>
      <c r="AH17" s="165">
        <v>0</v>
      </c>
      <c r="AI17" s="166">
        <v>0</v>
      </c>
      <c r="AJ17" s="237">
        <v>0</v>
      </c>
      <c r="AK17" s="392">
        <f t="shared" si="5"/>
        <v>0</v>
      </c>
    </row>
    <row r="18" spans="1:37" ht="20.399999999999999" thickBot="1">
      <c r="A18" s="528" t="s">
        <v>212</v>
      </c>
      <c r="B18" s="277">
        <f>SUM(B7:B17)</f>
        <v>78</v>
      </c>
      <c r="C18" s="128">
        <f t="shared" ref="C18:D18" si="6">SUM(C7:C17)</f>
        <v>222</v>
      </c>
      <c r="D18" s="250">
        <f t="shared" si="6"/>
        <v>300</v>
      </c>
      <c r="E18" s="98">
        <f>SUM(E7:E17)</f>
        <v>27</v>
      </c>
      <c r="F18" s="389">
        <f t="shared" ref="F18:J18" si="7">SUM(F7:F17)</f>
        <v>93</v>
      </c>
      <c r="G18" s="99">
        <f t="shared" si="7"/>
        <v>19</v>
      </c>
      <c r="H18" s="389">
        <f t="shared" si="7"/>
        <v>63</v>
      </c>
      <c r="I18" s="99">
        <f t="shared" si="7"/>
        <v>32</v>
      </c>
      <c r="J18" s="99">
        <f t="shared" si="7"/>
        <v>66</v>
      </c>
      <c r="K18" s="75">
        <f>SUM(K7:K17)</f>
        <v>78</v>
      </c>
      <c r="L18" s="75">
        <f>SUM(L7:L17)</f>
        <v>222</v>
      </c>
      <c r="M18" s="229">
        <f t="shared" si="2"/>
        <v>300</v>
      </c>
      <c r="N18" s="39">
        <f>SUM(N7:N17)</f>
        <v>48</v>
      </c>
      <c r="O18" s="39">
        <f t="shared" ref="O18" si="8">SUM(O7:O17)</f>
        <v>164</v>
      </c>
      <c r="P18" s="2">
        <f t="shared" si="3"/>
        <v>212</v>
      </c>
      <c r="Q18" s="148">
        <f t="shared" si="4"/>
        <v>0.70666666666666667</v>
      </c>
      <c r="R18" s="391">
        <f>SUM(R7:R17)</f>
        <v>5</v>
      </c>
      <c r="S18" s="354">
        <f t="shared" ref="S18:AJ18" si="9">SUM(S7:S17)</f>
        <v>19</v>
      </c>
      <c r="T18" s="276">
        <f t="shared" si="9"/>
        <v>24</v>
      </c>
      <c r="U18" s="389">
        <f t="shared" si="9"/>
        <v>13</v>
      </c>
      <c r="V18" s="99">
        <f t="shared" si="9"/>
        <v>8</v>
      </c>
      <c r="W18" s="354">
        <f t="shared" si="9"/>
        <v>3</v>
      </c>
      <c r="X18" s="276">
        <f t="shared" si="9"/>
        <v>24</v>
      </c>
      <c r="Y18" s="389">
        <f t="shared" si="9"/>
        <v>8</v>
      </c>
      <c r="Z18" s="99">
        <f t="shared" si="9"/>
        <v>9</v>
      </c>
      <c r="AA18" s="99">
        <f t="shared" si="9"/>
        <v>2</v>
      </c>
      <c r="AB18" s="99">
        <f t="shared" si="9"/>
        <v>3</v>
      </c>
      <c r="AC18" s="354">
        <f t="shared" si="9"/>
        <v>2</v>
      </c>
      <c r="AD18" s="276">
        <f t="shared" si="9"/>
        <v>24</v>
      </c>
      <c r="AE18" s="98">
        <f t="shared" si="9"/>
        <v>0</v>
      </c>
      <c r="AF18" s="357">
        <f t="shared" si="9"/>
        <v>0</v>
      </c>
      <c r="AG18" s="389">
        <f t="shared" si="9"/>
        <v>5</v>
      </c>
      <c r="AH18" s="99">
        <f t="shared" si="9"/>
        <v>14</v>
      </c>
      <c r="AI18" s="354">
        <f t="shared" si="9"/>
        <v>5</v>
      </c>
      <c r="AJ18" s="276">
        <f t="shared" si="9"/>
        <v>24</v>
      </c>
      <c r="AK18" s="392">
        <f t="shared" si="5"/>
        <v>0.08</v>
      </c>
    </row>
    <row r="19" spans="1:37">
      <c r="Y19" s="529"/>
      <c r="Z19" s="529"/>
      <c r="AA19" s="529"/>
      <c r="AB19" s="529"/>
      <c r="AC19" s="529"/>
      <c r="AE19" s="529"/>
      <c r="AF19" s="529"/>
      <c r="AG19" s="529"/>
      <c r="AH19" s="529"/>
      <c r="AI19" s="529"/>
      <c r="AK19" s="529"/>
    </row>
    <row r="20" spans="1:37">
      <c r="AE20" s="529"/>
      <c r="AF20" s="529"/>
      <c r="AG20" s="529"/>
      <c r="AH20" s="529"/>
      <c r="AI20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"/>
  <sheetViews>
    <sheetView view="pageBreakPreview" topLeftCell="O8" zoomScale="60" zoomScaleNormal="37" workbookViewId="0">
      <selection activeCell="AR8" sqref="AR8"/>
    </sheetView>
  </sheetViews>
  <sheetFormatPr defaultColWidth="9" defaultRowHeight="15.6"/>
  <cols>
    <col min="1" max="16384" width="9" style="178"/>
  </cols>
  <sheetData>
    <row r="1" spans="1:37" ht="73.5" customHeight="1" thickBot="1">
      <c r="A1" s="1165" t="s">
        <v>320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166"/>
    </row>
    <row r="2" spans="1:37" ht="20.25" customHeight="1" thickBot="1">
      <c r="A2" s="1167" t="s">
        <v>221</v>
      </c>
      <c r="B2" s="1170" t="s">
        <v>321</v>
      </c>
      <c r="C2" s="1118"/>
      <c r="D2" s="1118"/>
      <c r="E2" s="1117" t="s">
        <v>292</v>
      </c>
      <c r="F2" s="1118"/>
      <c r="G2" s="1118"/>
      <c r="H2" s="1118"/>
      <c r="I2" s="1118"/>
      <c r="J2" s="1118"/>
      <c r="K2" s="1118"/>
      <c r="L2" s="1118"/>
      <c r="M2" s="1119"/>
      <c r="N2" s="1171" t="s">
        <v>318</v>
      </c>
      <c r="O2" s="1171"/>
      <c r="P2" s="1171"/>
      <c r="Q2" s="1038"/>
      <c r="R2" s="1174" t="s">
        <v>319</v>
      </c>
      <c r="S2" s="1175"/>
      <c r="T2" s="1175"/>
      <c r="U2" s="1176"/>
      <c r="V2" s="1176"/>
      <c r="W2" s="1176"/>
      <c r="X2" s="1176"/>
      <c r="Y2" s="1175"/>
      <c r="Z2" s="1175"/>
      <c r="AA2" s="1175"/>
      <c r="AB2" s="1175"/>
      <c r="AC2" s="1175"/>
      <c r="AD2" s="1175"/>
      <c r="AE2" s="1175"/>
      <c r="AF2" s="1175"/>
      <c r="AG2" s="1175"/>
      <c r="AH2" s="1175"/>
      <c r="AI2" s="1175"/>
      <c r="AJ2" s="1175"/>
      <c r="AK2" s="1177"/>
    </row>
    <row r="3" spans="1:37" ht="16.8" thickTop="1" thickBot="1">
      <c r="A3" s="1168"/>
      <c r="B3" s="1178" t="s">
        <v>169</v>
      </c>
      <c r="C3" s="1041" t="s">
        <v>170</v>
      </c>
      <c r="D3" s="1022" t="s">
        <v>171</v>
      </c>
      <c r="E3" s="1152" t="s">
        <v>218</v>
      </c>
      <c r="F3" s="1153"/>
      <c r="G3" s="1071" t="s">
        <v>1</v>
      </c>
      <c r="H3" s="1071"/>
      <c r="I3" s="1157" t="s">
        <v>2</v>
      </c>
      <c r="J3" s="1158"/>
      <c r="K3" s="1044" t="s">
        <v>169</v>
      </c>
      <c r="L3" s="1189" t="s">
        <v>170</v>
      </c>
      <c r="M3" s="1022" t="s">
        <v>293</v>
      </c>
      <c r="N3" s="1172"/>
      <c r="O3" s="1172"/>
      <c r="P3" s="1172"/>
      <c r="Q3" s="1172"/>
      <c r="R3" s="1137" t="s">
        <v>294</v>
      </c>
      <c r="S3" s="1176"/>
      <c r="T3" s="1139"/>
      <c r="U3" s="1181" t="s">
        <v>295</v>
      </c>
      <c r="V3" s="1182"/>
      <c r="W3" s="1182"/>
      <c r="X3" s="1183"/>
      <c r="Y3" s="1137" t="s">
        <v>296</v>
      </c>
      <c r="Z3" s="1138"/>
      <c r="AA3" s="1138"/>
      <c r="AB3" s="1138"/>
      <c r="AC3" s="1138"/>
      <c r="AD3" s="1187"/>
      <c r="AE3" s="1137" t="s">
        <v>297</v>
      </c>
      <c r="AF3" s="1138"/>
      <c r="AG3" s="1138"/>
      <c r="AH3" s="1138"/>
      <c r="AI3" s="1138"/>
      <c r="AJ3" s="1139"/>
      <c r="AK3" s="1143" t="s">
        <v>298</v>
      </c>
    </row>
    <row r="4" spans="1:37" ht="16.2" thickBot="1">
      <c r="A4" s="1168"/>
      <c r="B4" s="1179"/>
      <c r="C4" s="1042"/>
      <c r="D4" s="1023"/>
      <c r="E4" s="1154"/>
      <c r="F4" s="1155"/>
      <c r="G4" s="1156"/>
      <c r="H4" s="1156"/>
      <c r="I4" s="1159"/>
      <c r="J4" s="1160"/>
      <c r="K4" s="1161"/>
      <c r="L4" s="1161"/>
      <c r="M4" s="1023"/>
      <c r="N4" s="1173"/>
      <c r="O4" s="1173"/>
      <c r="P4" s="1173"/>
      <c r="Q4" s="1172"/>
      <c r="R4" s="1184"/>
      <c r="S4" s="1185"/>
      <c r="T4" s="1142"/>
      <c r="U4" s="1184"/>
      <c r="V4" s="1185"/>
      <c r="W4" s="1185"/>
      <c r="X4" s="1186"/>
      <c r="Y4" s="1184"/>
      <c r="Z4" s="1185"/>
      <c r="AA4" s="1185"/>
      <c r="AB4" s="1185"/>
      <c r="AC4" s="1185"/>
      <c r="AD4" s="1188"/>
      <c r="AE4" s="1140"/>
      <c r="AF4" s="1141"/>
      <c r="AG4" s="1141"/>
      <c r="AH4" s="1141"/>
      <c r="AI4" s="1141"/>
      <c r="AJ4" s="1142"/>
      <c r="AK4" s="1144"/>
    </row>
    <row r="5" spans="1:37" ht="21" customHeight="1" thickTop="1" thickBot="1">
      <c r="A5" s="1168"/>
      <c r="B5" s="1179"/>
      <c r="C5" s="1042"/>
      <c r="D5" s="1023"/>
      <c r="E5" s="1162" t="s">
        <v>169</v>
      </c>
      <c r="F5" s="1156" t="s">
        <v>170</v>
      </c>
      <c r="G5" s="1156" t="s">
        <v>169</v>
      </c>
      <c r="H5" s="1156" t="s">
        <v>170</v>
      </c>
      <c r="I5" s="1156" t="s">
        <v>169</v>
      </c>
      <c r="J5" s="1150" t="s">
        <v>170</v>
      </c>
      <c r="K5" s="1161"/>
      <c r="L5" s="1161"/>
      <c r="M5" s="1023"/>
      <c r="N5" s="1191" t="s">
        <v>169</v>
      </c>
      <c r="O5" s="1147" t="s">
        <v>170</v>
      </c>
      <c r="P5" s="1147" t="s">
        <v>171</v>
      </c>
      <c r="Q5" s="1148" t="s">
        <v>179</v>
      </c>
      <c r="R5" s="1143" t="s">
        <v>169</v>
      </c>
      <c r="S5" s="1133" t="s">
        <v>170</v>
      </c>
      <c r="T5" s="1022" t="s">
        <v>180</v>
      </c>
      <c r="U5" s="1129" t="s">
        <v>219</v>
      </c>
      <c r="V5" s="1131" t="s">
        <v>181</v>
      </c>
      <c r="W5" s="1133" t="s">
        <v>182</v>
      </c>
      <c r="X5" s="1022" t="s">
        <v>180</v>
      </c>
      <c r="Y5" s="1129" t="s">
        <v>183</v>
      </c>
      <c r="Z5" s="1131" t="s">
        <v>184</v>
      </c>
      <c r="AA5" s="1131" t="s">
        <v>185</v>
      </c>
      <c r="AB5" s="1131" t="s">
        <v>186</v>
      </c>
      <c r="AC5" s="1133" t="s">
        <v>187</v>
      </c>
      <c r="AD5" s="1022" t="s">
        <v>171</v>
      </c>
      <c r="AE5" s="1122" t="s">
        <v>188</v>
      </c>
      <c r="AF5" s="1124" t="s">
        <v>189</v>
      </c>
      <c r="AG5" s="1124" t="s">
        <v>190</v>
      </c>
      <c r="AH5" s="1124" t="s">
        <v>191</v>
      </c>
      <c r="AI5" s="1126" t="s">
        <v>192</v>
      </c>
      <c r="AJ5" s="1120" t="s">
        <v>193</v>
      </c>
      <c r="AK5" s="1145"/>
    </row>
    <row r="6" spans="1:37" ht="20.25" customHeight="1" thickBot="1">
      <c r="A6" s="1169"/>
      <c r="B6" s="1180"/>
      <c r="C6" s="1043"/>
      <c r="D6" s="1044"/>
      <c r="E6" s="1163"/>
      <c r="F6" s="1164"/>
      <c r="G6" s="1164"/>
      <c r="H6" s="1164"/>
      <c r="I6" s="1164"/>
      <c r="J6" s="1151"/>
      <c r="K6" s="1161"/>
      <c r="L6" s="1161"/>
      <c r="M6" s="1044"/>
      <c r="N6" s="1073"/>
      <c r="O6" s="1052"/>
      <c r="P6" s="1052"/>
      <c r="Q6" s="1149"/>
      <c r="R6" s="1190"/>
      <c r="S6" s="1134"/>
      <c r="T6" s="1044"/>
      <c r="U6" s="1135"/>
      <c r="V6" s="1132"/>
      <c r="W6" s="1136"/>
      <c r="X6" s="1128"/>
      <c r="Y6" s="1130"/>
      <c r="Z6" s="1132"/>
      <c r="AA6" s="1132"/>
      <c r="AB6" s="1132"/>
      <c r="AC6" s="1136"/>
      <c r="AD6" s="1044"/>
      <c r="AE6" s="1123"/>
      <c r="AF6" s="1125"/>
      <c r="AG6" s="1125"/>
      <c r="AH6" s="1125"/>
      <c r="AI6" s="1127"/>
      <c r="AJ6" s="1121"/>
      <c r="AK6" s="1146"/>
    </row>
    <row r="7" spans="1:37" ht="79.8" thickBot="1">
      <c r="A7" s="530" t="s">
        <v>299</v>
      </c>
      <c r="B7" s="531">
        <v>10</v>
      </c>
      <c r="C7" s="532">
        <v>65</v>
      </c>
      <c r="D7" s="533">
        <v>75</v>
      </c>
      <c r="E7" s="534">
        <v>0</v>
      </c>
      <c r="F7" s="534">
        <v>10</v>
      </c>
      <c r="G7" s="534">
        <v>3</v>
      </c>
      <c r="H7" s="535">
        <v>40</v>
      </c>
      <c r="I7" s="536">
        <v>7</v>
      </c>
      <c r="J7" s="537">
        <v>15</v>
      </c>
      <c r="K7" s="538">
        <f>E7+G7+I7</f>
        <v>10</v>
      </c>
      <c r="L7" s="539">
        <f>F7+H7+J7</f>
        <v>65</v>
      </c>
      <c r="M7" s="540">
        <f>K7+L7</f>
        <v>75</v>
      </c>
      <c r="N7" s="541">
        <v>0</v>
      </c>
      <c r="O7" s="541">
        <v>0</v>
      </c>
      <c r="P7" s="541">
        <f>N7+O7</f>
        <v>0</v>
      </c>
      <c r="Q7" s="542">
        <f>P7/D7</f>
        <v>0</v>
      </c>
      <c r="R7" s="543">
        <v>0</v>
      </c>
      <c r="S7" s="544">
        <v>0</v>
      </c>
      <c r="T7" s="545">
        <v>0</v>
      </c>
      <c r="U7" s="546">
        <v>0</v>
      </c>
      <c r="V7" s="534">
        <v>0</v>
      </c>
      <c r="W7" s="534">
        <v>0</v>
      </c>
      <c r="X7" s="545">
        <v>0</v>
      </c>
      <c r="Y7" s="536">
        <v>0</v>
      </c>
      <c r="Z7" s="534">
        <v>0</v>
      </c>
      <c r="AA7" s="534">
        <v>0</v>
      </c>
      <c r="AB7" s="534">
        <v>0</v>
      </c>
      <c r="AC7" s="534">
        <v>0</v>
      </c>
      <c r="AD7" s="545">
        <v>0</v>
      </c>
      <c r="AE7" s="547">
        <v>0</v>
      </c>
      <c r="AF7" s="548">
        <v>0</v>
      </c>
      <c r="AG7" s="548">
        <v>0</v>
      </c>
      <c r="AH7" s="548">
        <v>0</v>
      </c>
      <c r="AI7" s="549">
        <v>0</v>
      </c>
      <c r="AJ7" s="545">
        <v>0</v>
      </c>
      <c r="AK7" s="550">
        <f>AJ7/D7</f>
        <v>0</v>
      </c>
    </row>
    <row r="8" spans="1:37" ht="60" thickBot="1">
      <c r="A8" s="551" t="s">
        <v>300</v>
      </c>
      <c r="B8" s="552">
        <v>12</v>
      </c>
      <c r="C8" s="553">
        <v>45</v>
      </c>
      <c r="D8" s="554">
        <v>57</v>
      </c>
      <c r="E8" s="555">
        <v>0</v>
      </c>
      <c r="F8" s="556">
        <v>2</v>
      </c>
      <c r="G8" s="556">
        <v>3</v>
      </c>
      <c r="H8" s="556">
        <v>15</v>
      </c>
      <c r="I8" s="556">
        <v>9</v>
      </c>
      <c r="J8" s="544">
        <v>28</v>
      </c>
      <c r="K8" s="557">
        <f t="shared" ref="K8:K24" si="0">E8+G8+I8</f>
        <v>12</v>
      </c>
      <c r="L8" s="557">
        <f t="shared" ref="L8:L24" si="1">F8+H8+J8</f>
        <v>45</v>
      </c>
      <c r="M8" s="540">
        <f t="shared" ref="M8:M25" si="2">K8+L8</f>
        <v>57</v>
      </c>
      <c r="N8" s="558">
        <v>12</v>
      </c>
      <c r="O8" s="559">
        <v>39</v>
      </c>
      <c r="P8" s="541">
        <f t="shared" ref="P8:P24" si="3">N8+O8</f>
        <v>51</v>
      </c>
      <c r="Q8" s="560">
        <f t="shared" ref="Q8:Q25" si="4">P8/D8</f>
        <v>0.89473684210526316</v>
      </c>
      <c r="R8" s="543">
        <v>1</v>
      </c>
      <c r="S8" s="544">
        <v>0</v>
      </c>
      <c r="T8" s="561">
        <v>1</v>
      </c>
      <c r="U8" s="546">
        <v>0</v>
      </c>
      <c r="V8" s="534">
        <v>1</v>
      </c>
      <c r="W8" s="534">
        <v>0</v>
      </c>
      <c r="X8" s="545">
        <v>1</v>
      </c>
      <c r="Y8" s="536">
        <v>0</v>
      </c>
      <c r="Z8" s="534">
        <v>0</v>
      </c>
      <c r="AA8" s="534">
        <v>0</v>
      </c>
      <c r="AB8" s="534">
        <v>0</v>
      </c>
      <c r="AC8" s="534">
        <v>1</v>
      </c>
      <c r="AD8" s="545">
        <v>1</v>
      </c>
      <c r="AE8" s="547">
        <v>0</v>
      </c>
      <c r="AF8" s="548">
        <v>0</v>
      </c>
      <c r="AG8" s="548">
        <v>1</v>
      </c>
      <c r="AH8" s="548">
        <v>0</v>
      </c>
      <c r="AI8" s="549">
        <v>0</v>
      </c>
      <c r="AJ8" s="557">
        <v>1</v>
      </c>
      <c r="AK8" s="550">
        <f t="shared" ref="AK8:AK25" si="5">AJ8/D8</f>
        <v>1.7543859649122806E-2</v>
      </c>
    </row>
    <row r="9" spans="1:37" ht="60" thickBot="1">
      <c r="A9" s="551" t="s">
        <v>301</v>
      </c>
      <c r="B9" s="562">
        <v>22</v>
      </c>
      <c r="C9" s="563">
        <v>63</v>
      </c>
      <c r="D9" s="564">
        <v>85</v>
      </c>
      <c r="E9" s="565">
        <v>4</v>
      </c>
      <c r="F9" s="566">
        <v>19</v>
      </c>
      <c r="G9" s="567">
        <v>6</v>
      </c>
      <c r="H9" s="566">
        <v>30</v>
      </c>
      <c r="I9" s="567">
        <v>12</v>
      </c>
      <c r="J9" s="566">
        <v>14</v>
      </c>
      <c r="K9" s="538">
        <f t="shared" si="0"/>
        <v>22</v>
      </c>
      <c r="L9" s="568">
        <f t="shared" si="1"/>
        <v>63</v>
      </c>
      <c r="M9" s="540">
        <f t="shared" si="2"/>
        <v>85</v>
      </c>
      <c r="N9" s="569">
        <v>18</v>
      </c>
      <c r="O9" s="569">
        <v>58</v>
      </c>
      <c r="P9" s="541">
        <f t="shared" si="3"/>
        <v>76</v>
      </c>
      <c r="Q9" s="542">
        <f t="shared" si="4"/>
        <v>0.89411764705882357</v>
      </c>
      <c r="R9" s="543">
        <v>0</v>
      </c>
      <c r="S9" s="544">
        <v>0</v>
      </c>
      <c r="T9" s="561">
        <v>0</v>
      </c>
      <c r="U9" s="546">
        <v>0</v>
      </c>
      <c r="V9" s="534">
        <v>0</v>
      </c>
      <c r="W9" s="534">
        <v>0</v>
      </c>
      <c r="X9" s="545">
        <v>0</v>
      </c>
      <c r="Y9" s="536">
        <v>0</v>
      </c>
      <c r="Z9" s="534">
        <v>0</v>
      </c>
      <c r="AA9" s="534">
        <v>0</v>
      </c>
      <c r="AB9" s="534">
        <v>0</v>
      </c>
      <c r="AC9" s="534">
        <v>0</v>
      </c>
      <c r="AD9" s="545">
        <v>0</v>
      </c>
      <c r="AE9" s="547">
        <v>0</v>
      </c>
      <c r="AF9" s="548">
        <v>0</v>
      </c>
      <c r="AG9" s="548">
        <v>0</v>
      </c>
      <c r="AH9" s="548">
        <v>0</v>
      </c>
      <c r="AI9" s="549">
        <v>0</v>
      </c>
      <c r="AJ9" s="557">
        <v>0</v>
      </c>
      <c r="AK9" s="550">
        <f t="shared" si="5"/>
        <v>0</v>
      </c>
    </row>
    <row r="10" spans="1:37" ht="60" thickBot="1">
      <c r="A10" s="551" t="s">
        <v>302</v>
      </c>
      <c r="B10" s="570">
        <v>52</v>
      </c>
      <c r="C10" s="532">
        <v>83</v>
      </c>
      <c r="D10" s="545">
        <v>135</v>
      </c>
      <c r="E10" s="547">
        <v>21</v>
      </c>
      <c r="F10" s="548">
        <v>41</v>
      </c>
      <c r="G10" s="548">
        <v>9</v>
      </c>
      <c r="H10" s="548">
        <v>24</v>
      </c>
      <c r="I10" s="548">
        <v>22</v>
      </c>
      <c r="J10" s="549">
        <v>18</v>
      </c>
      <c r="K10" s="568">
        <f t="shared" si="0"/>
        <v>52</v>
      </c>
      <c r="L10" s="568">
        <f t="shared" si="1"/>
        <v>83</v>
      </c>
      <c r="M10" s="540">
        <f t="shared" si="2"/>
        <v>135</v>
      </c>
      <c r="N10" s="571">
        <v>33</v>
      </c>
      <c r="O10" s="559">
        <v>67</v>
      </c>
      <c r="P10" s="541">
        <f t="shared" si="3"/>
        <v>100</v>
      </c>
      <c r="Q10" s="560">
        <f t="shared" si="4"/>
        <v>0.7407407407407407</v>
      </c>
      <c r="R10" s="543">
        <v>0</v>
      </c>
      <c r="S10" s="544">
        <v>0</v>
      </c>
      <c r="T10" s="561">
        <v>0</v>
      </c>
      <c r="U10" s="546">
        <v>0</v>
      </c>
      <c r="V10" s="534">
        <v>0</v>
      </c>
      <c r="W10" s="534">
        <v>0</v>
      </c>
      <c r="X10" s="545">
        <v>0</v>
      </c>
      <c r="Y10" s="536">
        <v>0</v>
      </c>
      <c r="Z10" s="534">
        <v>0</v>
      </c>
      <c r="AA10" s="534">
        <v>0</v>
      </c>
      <c r="AB10" s="534">
        <v>0</v>
      </c>
      <c r="AC10" s="534">
        <v>0</v>
      </c>
      <c r="AD10" s="545">
        <v>0</v>
      </c>
      <c r="AE10" s="547">
        <v>0</v>
      </c>
      <c r="AF10" s="548">
        <v>0</v>
      </c>
      <c r="AG10" s="548">
        <v>0</v>
      </c>
      <c r="AH10" s="548">
        <v>0</v>
      </c>
      <c r="AI10" s="549">
        <v>0</v>
      </c>
      <c r="AJ10" s="557">
        <v>0</v>
      </c>
      <c r="AK10" s="550">
        <f t="shared" si="5"/>
        <v>0</v>
      </c>
    </row>
    <row r="11" spans="1:37" ht="60" thickBot="1">
      <c r="A11" s="551" t="s">
        <v>303</v>
      </c>
      <c r="B11" s="572">
        <v>13</v>
      </c>
      <c r="C11" s="573">
        <v>39</v>
      </c>
      <c r="D11" s="574">
        <v>52</v>
      </c>
      <c r="E11" s="575">
        <v>3</v>
      </c>
      <c r="F11" s="576">
        <v>8</v>
      </c>
      <c r="G11" s="577">
        <v>5</v>
      </c>
      <c r="H11" s="576">
        <v>23</v>
      </c>
      <c r="I11" s="578">
        <v>5</v>
      </c>
      <c r="J11" s="579">
        <v>8</v>
      </c>
      <c r="K11" s="568">
        <f t="shared" si="0"/>
        <v>13</v>
      </c>
      <c r="L11" s="568">
        <f t="shared" si="1"/>
        <v>39</v>
      </c>
      <c r="M11" s="540">
        <f t="shared" si="2"/>
        <v>52</v>
      </c>
      <c r="N11" s="580">
        <v>13</v>
      </c>
      <c r="O11" s="541">
        <v>39</v>
      </c>
      <c r="P11" s="541">
        <f t="shared" si="3"/>
        <v>52</v>
      </c>
      <c r="Q11" s="542">
        <f t="shared" si="4"/>
        <v>1</v>
      </c>
      <c r="R11" s="543">
        <v>0</v>
      </c>
      <c r="S11" s="544">
        <v>0</v>
      </c>
      <c r="T11" s="561">
        <v>0</v>
      </c>
      <c r="U11" s="546">
        <v>0</v>
      </c>
      <c r="V11" s="534">
        <v>0</v>
      </c>
      <c r="W11" s="534">
        <v>0</v>
      </c>
      <c r="X11" s="545">
        <v>0</v>
      </c>
      <c r="Y11" s="536">
        <v>0</v>
      </c>
      <c r="Z11" s="534">
        <v>0</v>
      </c>
      <c r="AA11" s="534">
        <v>0</v>
      </c>
      <c r="AB11" s="534">
        <v>0</v>
      </c>
      <c r="AC11" s="534">
        <v>0</v>
      </c>
      <c r="AD11" s="545">
        <v>0</v>
      </c>
      <c r="AE11" s="547">
        <v>0</v>
      </c>
      <c r="AF11" s="548">
        <v>0</v>
      </c>
      <c r="AG11" s="548">
        <v>0</v>
      </c>
      <c r="AH11" s="548">
        <v>0</v>
      </c>
      <c r="AI11" s="549">
        <v>0</v>
      </c>
      <c r="AJ11" s="557">
        <v>0</v>
      </c>
      <c r="AK11" s="550">
        <f t="shared" si="5"/>
        <v>0</v>
      </c>
    </row>
    <row r="12" spans="1:37" ht="60" thickBot="1">
      <c r="A12" s="551" t="s">
        <v>304</v>
      </c>
      <c r="B12" s="581">
        <v>11</v>
      </c>
      <c r="C12" s="582">
        <v>24</v>
      </c>
      <c r="D12" s="574">
        <v>35</v>
      </c>
      <c r="E12" s="583">
        <v>3</v>
      </c>
      <c r="F12" s="584">
        <v>5</v>
      </c>
      <c r="G12" s="567">
        <v>5</v>
      </c>
      <c r="H12" s="585">
        <v>11</v>
      </c>
      <c r="I12" s="583">
        <v>3</v>
      </c>
      <c r="J12" s="575">
        <v>8</v>
      </c>
      <c r="K12" s="557">
        <f t="shared" si="0"/>
        <v>11</v>
      </c>
      <c r="L12" s="568">
        <f t="shared" si="1"/>
        <v>24</v>
      </c>
      <c r="M12" s="540">
        <f t="shared" si="2"/>
        <v>35</v>
      </c>
      <c r="N12" s="541">
        <v>7</v>
      </c>
      <c r="O12" s="541">
        <v>8</v>
      </c>
      <c r="P12" s="541">
        <f t="shared" si="3"/>
        <v>15</v>
      </c>
      <c r="Q12" s="542">
        <f t="shared" si="4"/>
        <v>0.42857142857142855</v>
      </c>
      <c r="R12" s="543">
        <v>0</v>
      </c>
      <c r="S12" s="544">
        <v>0</v>
      </c>
      <c r="T12" s="561">
        <v>0</v>
      </c>
      <c r="U12" s="546">
        <v>0</v>
      </c>
      <c r="V12" s="534">
        <v>0</v>
      </c>
      <c r="W12" s="534">
        <v>0</v>
      </c>
      <c r="X12" s="545">
        <v>0</v>
      </c>
      <c r="Y12" s="536">
        <v>0</v>
      </c>
      <c r="Z12" s="534">
        <v>0</v>
      </c>
      <c r="AA12" s="534">
        <v>0</v>
      </c>
      <c r="AB12" s="534">
        <v>0</v>
      </c>
      <c r="AC12" s="534">
        <v>0</v>
      </c>
      <c r="AD12" s="545">
        <v>0</v>
      </c>
      <c r="AE12" s="547">
        <v>0</v>
      </c>
      <c r="AF12" s="548">
        <v>0</v>
      </c>
      <c r="AG12" s="548">
        <v>0</v>
      </c>
      <c r="AH12" s="548">
        <v>0</v>
      </c>
      <c r="AI12" s="549">
        <v>0</v>
      </c>
      <c r="AJ12" s="557">
        <v>0</v>
      </c>
      <c r="AK12" s="550">
        <f t="shared" si="5"/>
        <v>0</v>
      </c>
    </row>
    <row r="13" spans="1:37" ht="60" thickBot="1">
      <c r="A13" s="551" t="s">
        <v>305</v>
      </c>
      <c r="B13" s="586">
        <v>10</v>
      </c>
      <c r="C13" s="582">
        <v>35</v>
      </c>
      <c r="D13" s="574">
        <v>45</v>
      </c>
      <c r="E13" s="587">
        <v>4</v>
      </c>
      <c r="F13" s="584">
        <v>25</v>
      </c>
      <c r="G13" s="588">
        <v>4</v>
      </c>
      <c r="H13" s="585">
        <v>6</v>
      </c>
      <c r="I13" s="589">
        <v>2</v>
      </c>
      <c r="J13" s="575">
        <v>4</v>
      </c>
      <c r="K13" s="568">
        <f t="shared" si="0"/>
        <v>10</v>
      </c>
      <c r="L13" s="557">
        <f t="shared" si="1"/>
        <v>35</v>
      </c>
      <c r="M13" s="540">
        <f t="shared" si="2"/>
        <v>45</v>
      </c>
      <c r="N13" s="541">
        <v>5</v>
      </c>
      <c r="O13" s="541">
        <v>30</v>
      </c>
      <c r="P13" s="541">
        <f t="shared" si="3"/>
        <v>35</v>
      </c>
      <c r="Q13" s="542">
        <f t="shared" si="4"/>
        <v>0.77777777777777779</v>
      </c>
      <c r="R13" s="543">
        <v>0</v>
      </c>
      <c r="S13" s="544">
        <v>0</v>
      </c>
      <c r="T13" s="561">
        <v>0</v>
      </c>
      <c r="U13" s="546">
        <v>0</v>
      </c>
      <c r="V13" s="534">
        <v>0</v>
      </c>
      <c r="W13" s="534">
        <v>0</v>
      </c>
      <c r="X13" s="545">
        <v>0</v>
      </c>
      <c r="Y13" s="536">
        <v>0</v>
      </c>
      <c r="Z13" s="534">
        <v>0</v>
      </c>
      <c r="AA13" s="534">
        <v>0</v>
      </c>
      <c r="AB13" s="534">
        <v>0</v>
      </c>
      <c r="AC13" s="534">
        <v>0</v>
      </c>
      <c r="AD13" s="545">
        <v>0</v>
      </c>
      <c r="AE13" s="547">
        <v>0</v>
      </c>
      <c r="AF13" s="548">
        <v>0</v>
      </c>
      <c r="AG13" s="548">
        <v>0</v>
      </c>
      <c r="AH13" s="548">
        <v>0</v>
      </c>
      <c r="AI13" s="549">
        <v>0</v>
      </c>
      <c r="AJ13" s="557">
        <v>0</v>
      </c>
      <c r="AK13" s="550">
        <f t="shared" si="5"/>
        <v>0</v>
      </c>
    </row>
    <row r="14" spans="1:37" ht="60" thickBot="1">
      <c r="A14" s="551" t="s">
        <v>306</v>
      </c>
      <c r="B14" s="586">
        <v>30</v>
      </c>
      <c r="C14" s="582">
        <v>50</v>
      </c>
      <c r="D14" s="574">
        <v>80</v>
      </c>
      <c r="E14" s="587">
        <v>2</v>
      </c>
      <c r="F14" s="584">
        <v>8</v>
      </c>
      <c r="G14" s="588">
        <v>20</v>
      </c>
      <c r="H14" s="585">
        <v>30</v>
      </c>
      <c r="I14" s="589">
        <v>8</v>
      </c>
      <c r="J14" s="575">
        <v>12</v>
      </c>
      <c r="K14" s="557">
        <f t="shared" si="0"/>
        <v>30</v>
      </c>
      <c r="L14" s="557">
        <f t="shared" si="1"/>
        <v>50</v>
      </c>
      <c r="M14" s="540">
        <f t="shared" si="2"/>
        <v>80</v>
      </c>
      <c r="N14" s="541">
        <v>4</v>
      </c>
      <c r="O14" s="541">
        <v>16</v>
      </c>
      <c r="P14" s="541">
        <f t="shared" si="3"/>
        <v>20</v>
      </c>
      <c r="Q14" s="542">
        <f t="shared" si="4"/>
        <v>0.25</v>
      </c>
      <c r="R14" s="543">
        <v>0</v>
      </c>
      <c r="S14" s="544">
        <v>0</v>
      </c>
      <c r="T14" s="561">
        <v>0</v>
      </c>
      <c r="U14" s="546">
        <v>0</v>
      </c>
      <c r="V14" s="534">
        <v>0</v>
      </c>
      <c r="W14" s="534">
        <v>0</v>
      </c>
      <c r="X14" s="545">
        <v>0</v>
      </c>
      <c r="Y14" s="536">
        <v>0</v>
      </c>
      <c r="Z14" s="534">
        <v>0</v>
      </c>
      <c r="AA14" s="534">
        <v>0</v>
      </c>
      <c r="AB14" s="534">
        <v>0</v>
      </c>
      <c r="AC14" s="534">
        <v>0</v>
      </c>
      <c r="AD14" s="545">
        <v>0</v>
      </c>
      <c r="AE14" s="547">
        <v>0</v>
      </c>
      <c r="AF14" s="548">
        <v>0</v>
      </c>
      <c r="AG14" s="548">
        <v>0</v>
      </c>
      <c r="AH14" s="548">
        <v>0</v>
      </c>
      <c r="AI14" s="549">
        <v>0</v>
      </c>
      <c r="AJ14" s="557">
        <v>0</v>
      </c>
      <c r="AK14" s="550">
        <f t="shared" si="5"/>
        <v>0</v>
      </c>
    </row>
    <row r="15" spans="1:37" ht="60" thickBot="1">
      <c r="A15" s="551" t="s">
        <v>307</v>
      </c>
      <c r="B15" s="586">
        <v>13</v>
      </c>
      <c r="C15" s="582">
        <v>58</v>
      </c>
      <c r="D15" s="574">
        <v>71</v>
      </c>
      <c r="E15" s="590">
        <v>3</v>
      </c>
      <c r="F15" s="544">
        <v>21</v>
      </c>
      <c r="G15" s="556">
        <v>2</v>
      </c>
      <c r="H15" s="591">
        <v>29</v>
      </c>
      <c r="I15" s="555">
        <v>8</v>
      </c>
      <c r="J15" s="575">
        <v>8</v>
      </c>
      <c r="K15" s="557">
        <f t="shared" si="0"/>
        <v>13</v>
      </c>
      <c r="L15" s="561">
        <f t="shared" si="1"/>
        <v>58</v>
      </c>
      <c r="M15" s="540">
        <f t="shared" si="2"/>
        <v>71</v>
      </c>
      <c r="N15" s="541">
        <v>3</v>
      </c>
      <c r="O15" s="541">
        <v>17</v>
      </c>
      <c r="P15" s="541">
        <f t="shared" si="3"/>
        <v>20</v>
      </c>
      <c r="Q15" s="542">
        <f t="shared" si="4"/>
        <v>0.28169014084507044</v>
      </c>
      <c r="R15" s="543">
        <v>0</v>
      </c>
      <c r="S15" s="544">
        <v>0</v>
      </c>
      <c r="T15" s="561">
        <v>0</v>
      </c>
      <c r="U15" s="546">
        <v>0</v>
      </c>
      <c r="V15" s="534">
        <v>0</v>
      </c>
      <c r="W15" s="534">
        <v>0</v>
      </c>
      <c r="X15" s="545">
        <v>0</v>
      </c>
      <c r="Y15" s="536">
        <v>0</v>
      </c>
      <c r="Z15" s="534">
        <v>0</v>
      </c>
      <c r="AA15" s="534">
        <v>0</v>
      </c>
      <c r="AB15" s="534">
        <v>0</v>
      </c>
      <c r="AC15" s="534">
        <v>0</v>
      </c>
      <c r="AD15" s="545">
        <v>0</v>
      </c>
      <c r="AE15" s="547">
        <v>0</v>
      </c>
      <c r="AF15" s="548">
        <v>0</v>
      </c>
      <c r="AG15" s="548">
        <v>0</v>
      </c>
      <c r="AH15" s="548">
        <v>0</v>
      </c>
      <c r="AI15" s="549">
        <v>0</v>
      </c>
      <c r="AJ15" s="557">
        <v>0</v>
      </c>
      <c r="AK15" s="550">
        <f t="shared" si="5"/>
        <v>0</v>
      </c>
    </row>
    <row r="16" spans="1:37" ht="60" thickBot="1">
      <c r="A16" s="551" t="s">
        <v>308</v>
      </c>
      <c r="B16" s="570">
        <v>13</v>
      </c>
      <c r="C16" s="558">
        <v>22</v>
      </c>
      <c r="D16" s="545">
        <v>35</v>
      </c>
      <c r="E16" s="592">
        <v>0</v>
      </c>
      <c r="F16" s="556">
        <v>2</v>
      </c>
      <c r="G16" s="556">
        <v>2</v>
      </c>
      <c r="H16" s="556">
        <v>7</v>
      </c>
      <c r="I16" s="556">
        <v>11</v>
      </c>
      <c r="J16" s="549">
        <v>13</v>
      </c>
      <c r="K16" s="538">
        <f t="shared" si="0"/>
        <v>13</v>
      </c>
      <c r="L16" s="593">
        <f t="shared" si="1"/>
        <v>22</v>
      </c>
      <c r="M16" s="540">
        <f t="shared" si="2"/>
        <v>35</v>
      </c>
      <c r="N16" s="559">
        <v>0</v>
      </c>
      <c r="O16" s="594">
        <v>0</v>
      </c>
      <c r="P16" s="541">
        <f t="shared" si="3"/>
        <v>0</v>
      </c>
      <c r="Q16" s="595">
        <f t="shared" si="4"/>
        <v>0</v>
      </c>
      <c r="R16" s="555">
        <v>0</v>
      </c>
      <c r="S16" s="544">
        <v>0</v>
      </c>
      <c r="T16" s="561">
        <v>0</v>
      </c>
      <c r="U16" s="546">
        <v>0</v>
      </c>
      <c r="V16" s="534">
        <v>0</v>
      </c>
      <c r="W16" s="534">
        <v>0</v>
      </c>
      <c r="X16" s="545">
        <v>0</v>
      </c>
      <c r="Y16" s="536">
        <v>0</v>
      </c>
      <c r="Z16" s="534">
        <v>0</v>
      </c>
      <c r="AA16" s="534">
        <v>0</v>
      </c>
      <c r="AB16" s="534">
        <v>0</v>
      </c>
      <c r="AC16" s="534">
        <v>0</v>
      </c>
      <c r="AD16" s="545">
        <v>0</v>
      </c>
      <c r="AE16" s="547">
        <v>0</v>
      </c>
      <c r="AF16" s="548">
        <v>0</v>
      </c>
      <c r="AG16" s="548">
        <v>0</v>
      </c>
      <c r="AH16" s="548">
        <v>0</v>
      </c>
      <c r="AI16" s="549">
        <v>0</v>
      </c>
      <c r="AJ16" s="557">
        <v>0</v>
      </c>
      <c r="AK16" s="550">
        <f t="shared" si="5"/>
        <v>0</v>
      </c>
    </row>
    <row r="17" spans="1:37" ht="60" thickBot="1">
      <c r="A17" s="551" t="s">
        <v>309</v>
      </c>
      <c r="B17" s="586">
        <v>39</v>
      </c>
      <c r="C17" s="582">
        <v>181</v>
      </c>
      <c r="D17" s="574">
        <v>220</v>
      </c>
      <c r="E17" s="596">
        <v>8</v>
      </c>
      <c r="F17" s="597">
        <v>60</v>
      </c>
      <c r="G17" s="577">
        <v>23</v>
      </c>
      <c r="H17" s="598">
        <v>80</v>
      </c>
      <c r="I17" s="599">
        <v>8</v>
      </c>
      <c r="J17" s="575">
        <v>41</v>
      </c>
      <c r="K17" s="557">
        <f t="shared" si="0"/>
        <v>39</v>
      </c>
      <c r="L17" s="568">
        <f t="shared" si="1"/>
        <v>181</v>
      </c>
      <c r="M17" s="540">
        <f t="shared" si="2"/>
        <v>220</v>
      </c>
      <c r="N17" s="541">
        <v>30</v>
      </c>
      <c r="O17" s="580">
        <v>121</v>
      </c>
      <c r="P17" s="541">
        <f t="shared" si="3"/>
        <v>151</v>
      </c>
      <c r="Q17" s="542">
        <f t="shared" si="4"/>
        <v>0.6863636363636364</v>
      </c>
      <c r="R17" s="543">
        <v>0</v>
      </c>
      <c r="S17" s="544">
        <v>0</v>
      </c>
      <c r="T17" s="561">
        <v>0</v>
      </c>
      <c r="U17" s="546">
        <v>0</v>
      </c>
      <c r="V17" s="534">
        <v>0</v>
      </c>
      <c r="W17" s="534">
        <v>0</v>
      </c>
      <c r="X17" s="545">
        <v>0</v>
      </c>
      <c r="Y17" s="536">
        <v>0</v>
      </c>
      <c r="Z17" s="534">
        <v>0</v>
      </c>
      <c r="AA17" s="534">
        <v>0</v>
      </c>
      <c r="AB17" s="534">
        <v>0</v>
      </c>
      <c r="AC17" s="534">
        <v>0</v>
      </c>
      <c r="AD17" s="545">
        <v>0</v>
      </c>
      <c r="AE17" s="547">
        <v>0</v>
      </c>
      <c r="AF17" s="548">
        <v>0</v>
      </c>
      <c r="AG17" s="548">
        <v>0</v>
      </c>
      <c r="AH17" s="548">
        <v>0</v>
      </c>
      <c r="AI17" s="549">
        <v>0</v>
      </c>
      <c r="AJ17" s="557">
        <v>0</v>
      </c>
      <c r="AK17" s="550">
        <f t="shared" si="5"/>
        <v>0</v>
      </c>
    </row>
    <row r="18" spans="1:37" ht="60" thickBot="1">
      <c r="A18" s="551" t="s">
        <v>310</v>
      </c>
      <c r="B18" s="570">
        <v>5</v>
      </c>
      <c r="C18" s="558">
        <v>25</v>
      </c>
      <c r="D18" s="545">
        <v>30</v>
      </c>
      <c r="E18" s="547">
        <v>1</v>
      </c>
      <c r="F18" s="535">
        <v>8</v>
      </c>
      <c r="G18" s="535">
        <v>1</v>
      </c>
      <c r="H18" s="535">
        <v>9</v>
      </c>
      <c r="I18" s="548">
        <v>3</v>
      </c>
      <c r="J18" s="549">
        <v>8</v>
      </c>
      <c r="K18" s="557">
        <f t="shared" si="0"/>
        <v>5</v>
      </c>
      <c r="L18" s="557">
        <f t="shared" si="1"/>
        <v>25</v>
      </c>
      <c r="M18" s="540">
        <f t="shared" si="2"/>
        <v>30</v>
      </c>
      <c r="N18" s="571">
        <v>3</v>
      </c>
      <c r="O18" s="600">
        <v>22</v>
      </c>
      <c r="P18" s="541">
        <f t="shared" si="3"/>
        <v>25</v>
      </c>
      <c r="Q18" s="542">
        <f t="shared" si="4"/>
        <v>0.83333333333333337</v>
      </c>
      <c r="R18" s="543">
        <v>0</v>
      </c>
      <c r="S18" s="544">
        <v>0</v>
      </c>
      <c r="T18" s="561">
        <v>0</v>
      </c>
      <c r="U18" s="546">
        <v>0</v>
      </c>
      <c r="V18" s="534">
        <v>0</v>
      </c>
      <c r="W18" s="534">
        <v>0</v>
      </c>
      <c r="X18" s="545">
        <v>0</v>
      </c>
      <c r="Y18" s="536">
        <v>0</v>
      </c>
      <c r="Z18" s="534">
        <v>0</v>
      </c>
      <c r="AA18" s="534">
        <v>0</v>
      </c>
      <c r="AB18" s="534">
        <v>0</v>
      </c>
      <c r="AC18" s="534">
        <v>0</v>
      </c>
      <c r="AD18" s="545">
        <v>0</v>
      </c>
      <c r="AE18" s="547">
        <v>0</v>
      </c>
      <c r="AF18" s="548">
        <v>0</v>
      </c>
      <c r="AG18" s="548">
        <v>0</v>
      </c>
      <c r="AH18" s="548">
        <v>0</v>
      </c>
      <c r="AI18" s="549">
        <v>0</v>
      </c>
      <c r="AJ18" s="557">
        <v>0</v>
      </c>
      <c r="AK18" s="550">
        <f t="shared" si="5"/>
        <v>0</v>
      </c>
    </row>
    <row r="19" spans="1:37" ht="60" thickBot="1">
      <c r="A19" s="601" t="s">
        <v>311</v>
      </c>
      <c r="B19" s="586">
        <v>2</v>
      </c>
      <c r="C19" s="582">
        <v>17</v>
      </c>
      <c r="D19" s="574">
        <v>19</v>
      </c>
      <c r="E19" s="599">
        <v>1</v>
      </c>
      <c r="F19" s="599">
        <v>9</v>
      </c>
      <c r="G19" s="599">
        <v>1</v>
      </c>
      <c r="H19" s="599">
        <v>4</v>
      </c>
      <c r="I19" s="599">
        <v>0</v>
      </c>
      <c r="J19" s="575">
        <v>4</v>
      </c>
      <c r="K19" s="557">
        <f t="shared" si="0"/>
        <v>2</v>
      </c>
      <c r="L19" s="557">
        <f t="shared" si="1"/>
        <v>17</v>
      </c>
      <c r="M19" s="540">
        <f t="shared" si="2"/>
        <v>19</v>
      </c>
      <c r="N19" s="580">
        <v>0</v>
      </c>
      <c r="O19" s="580">
        <v>0</v>
      </c>
      <c r="P19" s="541">
        <f t="shared" si="3"/>
        <v>0</v>
      </c>
      <c r="Q19" s="542">
        <f t="shared" si="4"/>
        <v>0</v>
      </c>
      <c r="R19" s="543">
        <v>0</v>
      </c>
      <c r="S19" s="544">
        <v>0</v>
      </c>
      <c r="T19" s="538">
        <v>0</v>
      </c>
      <c r="U19" s="546">
        <v>0</v>
      </c>
      <c r="V19" s="534">
        <v>0</v>
      </c>
      <c r="W19" s="534">
        <v>0</v>
      </c>
      <c r="X19" s="545">
        <v>0</v>
      </c>
      <c r="Y19" s="536">
        <v>0</v>
      </c>
      <c r="Z19" s="534">
        <v>0</v>
      </c>
      <c r="AA19" s="534">
        <v>0</v>
      </c>
      <c r="AB19" s="534">
        <v>0</v>
      </c>
      <c r="AC19" s="534">
        <v>0</v>
      </c>
      <c r="AD19" s="545">
        <v>0</v>
      </c>
      <c r="AE19" s="547">
        <v>0</v>
      </c>
      <c r="AF19" s="548">
        <v>0</v>
      </c>
      <c r="AG19" s="548">
        <v>0</v>
      </c>
      <c r="AH19" s="548">
        <v>0</v>
      </c>
      <c r="AI19" s="549">
        <v>0</v>
      </c>
      <c r="AJ19" s="557">
        <v>0</v>
      </c>
      <c r="AK19" s="550">
        <f t="shared" si="5"/>
        <v>0</v>
      </c>
    </row>
    <row r="20" spans="1:37" ht="60" thickBot="1">
      <c r="A20" s="602" t="s">
        <v>312</v>
      </c>
      <c r="B20" s="586">
        <v>8</v>
      </c>
      <c r="C20" s="582">
        <v>14</v>
      </c>
      <c r="D20" s="574">
        <v>22</v>
      </c>
      <c r="E20" s="599">
        <v>1</v>
      </c>
      <c r="F20" s="599">
        <v>2</v>
      </c>
      <c r="G20" s="599">
        <v>3</v>
      </c>
      <c r="H20" s="599">
        <v>10</v>
      </c>
      <c r="I20" s="599">
        <v>4</v>
      </c>
      <c r="J20" s="575">
        <v>2</v>
      </c>
      <c r="K20" s="557">
        <f t="shared" si="0"/>
        <v>8</v>
      </c>
      <c r="L20" s="557">
        <f t="shared" si="1"/>
        <v>14</v>
      </c>
      <c r="M20" s="540">
        <f t="shared" si="2"/>
        <v>22</v>
      </c>
      <c r="N20" s="541">
        <v>2</v>
      </c>
      <c r="O20" s="541">
        <v>11</v>
      </c>
      <c r="P20" s="541">
        <f t="shared" si="3"/>
        <v>13</v>
      </c>
      <c r="Q20" s="542">
        <f t="shared" si="4"/>
        <v>0.59090909090909094</v>
      </c>
      <c r="R20" s="543">
        <v>0</v>
      </c>
      <c r="S20" s="544">
        <v>0</v>
      </c>
      <c r="T20" s="540">
        <v>0</v>
      </c>
      <c r="U20" s="546">
        <v>0</v>
      </c>
      <c r="V20" s="534">
        <v>0</v>
      </c>
      <c r="W20" s="534">
        <v>0</v>
      </c>
      <c r="X20" s="545">
        <v>0</v>
      </c>
      <c r="Y20" s="536">
        <v>0</v>
      </c>
      <c r="Z20" s="534">
        <v>0</v>
      </c>
      <c r="AA20" s="534">
        <v>0</v>
      </c>
      <c r="AB20" s="534">
        <v>0</v>
      </c>
      <c r="AC20" s="534">
        <v>0</v>
      </c>
      <c r="AD20" s="545">
        <v>0</v>
      </c>
      <c r="AE20" s="547">
        <v>0</v>
      </c>
      <c r="AF20" s="548">
        <v>0</v>
      </c>
      <c r="AG20" s="548">
        <v>0</v>
      </c>
      <c r="AH20" s="548">
        <v>0</v>
      </c>
      <c r="AI20" s="549">
        <v>0</v>
      </c>
      <c r="AJ20" s="557">
        <v>0</v>
      </c>
      <c r="AK20" s="550">
        <f t="shared" si="5"/>
        <v>0</v>
      </c>
    </row>
    <row r="21" spans="1:37" ht="60" thickBot="1">
      <c r="A21" s="551" t="s">
        <v>313</v>
      </c>
      <c r="B21" s="570">
        <v>3</v>
      </c>
      <c r="C21" s="558">
        <v>7</v>
      </c>
      <c r="D21" s="545">
        <v>10</v>
      </c>
      <c r="E21" s="547">
        <v>2</v>
      </c>
      <c r="F21" s="548">
        <v>4</v>
      </c>
      <c r="G21" s="548">
        <v>1</v>
      </c>
      <c r="H21" s="548">
        <v>3</v>
      </c>
      <c r="I21" s="548">
        <v>0</v>
      </c>
      <c r="J21" s="549">
        <v>0</v>
      </c>
      <c r="K21" s="561">
        <f t="shared" si="0"/>
        <v>3</v>
      </c>
      <c r="L21" s="557">
        <f t="shared" si="1"/>
        <v>7</v>
      </c>
      <c r="M21" s="540">
        <f t="shared" si="2"/>
        <v>10</v>
      </c>
      <c r="N21" s="603">
        <v>0</v>
      </c>
      <c r="O21" s="559">
        <v>2</v>
      </c>
      <c r="P21" s="541">
        <f t="shared" si="3"/>
        <v>2</v>
      </c>
      <c r="Q21" s="542">
        <f t="shared" si="4"/>
        <v>0.2</v>
      </c>
      <c r="R21" s="543">
        <v>0</v>
      </c>
      <c r="S21" s="544">
        <v>0</v>
      </c>
      <c r="T21" s="561">
        <v>0</v>
      </c>
      <c r="U21" s="546">
        <v>0</v>
      </c>
      <c r="V21" s="534">
        <v>0</v>
      </c>
      <c r="W21" s="534">
        <v>0</v>
      </c>
      <c r="X21" s="545">
        <v>0</v>
      </c>
      <c r="Y21" s="536">
        <v>0</v>
      </c>
      <c r="Z21" s="534">
        <v>0</v>
      </c>
      <c r="AA21" s="534">
        <v>0</v>
      </c>
      <c r="AB21" s="534">
        <v>0</v>
      </c>
      <c r="AC21" s="534">
        <v>0</v>
      </c>
      <c r="AD21" s="545">
        <v>0</v>
      </c>
      <c r="AE21" s="547">
        <v>0</v>
      </c>
      <c r="AF21" s="548">
        <v>0</v>
      </c>
      <c r="AG21" s="548">
        <v>0</v>
      </c>
      <c r="AH21" s="548">
        <v>0</v>
      </c>
      <c r="AI21" s="549">
        <v>0</v>
      </c>
      <c r="AJ21" s="557">
        <v>0</v>
      </c>
      <c r="AK21" s="550">
        <f t="shared" si="5"/>
        <v>0</v>
      </c>
    </row>
    <row r="22" spans="1:37" ht="60" thickBot="1">
      <c r="A22" s="551" t="s">
        <v>314</v>
      </c>
      <c r="B22" s="586">
        <v>37</v>
      </c>
      <c r="C22" s="582">
        <v>103</v>
      </c>
      <c r="D22" s="574">
        <v>140</v>
      </c>
      <c r="E22" s="599">
        <v>18</v>
      </c>
      <c r="F22" s="599">
        <v>57</v>
      </c>
      <c r="G22" s="599">
        <v>13</v>
      </c>
      <c r="H22" s="599">
        <v>34</v>
      </c>
      <c r="I22" s="599">
        <v>6</v>
      </c>
      <c r="J22" s="575">
        <v>12</v>
      </c>
      <c r="K22" s="538">
        <f t="shared" si="0"/>
        <v>37</v>
      </c>
      <c r="L22" s="593">
        <f t="shared" si="1"/>
        <v>103</v>
      </c>
      <c r="M22" s="540">
        <f t="shared" si="2"/>
        <v>140</v>
      </c>
      <c r="N22" s="604">
        <v>34</v>
      </c>
      <c r="O22" s="605">
        <v>92</v>
      </c>
      <c r="P22" s="541">
        <f t="shared" si="3"/>
        <v>126</v>
      </c>
      <c r="Q22" s="542">
        <f t="shared" si="4"/>
        <v>0.9</v>
      </c>
      <c r="R22" s="543">
        <v>0</v>
      </c>
      <c r="S22" s="544">
        <v>0</v>
      </c>
      <c r="T22" s="561">
        <v>0</v>
      </c>
      <c r="U22" s="546">
        <v>0</v>
      </c>
      <c r="V22" s="534">
        <v>0</v>
      </c>
      <c r="W22" s="534">
        <v>0</v>
      </c>
      <c r="X22" s="545">
        <v>0</v>
      </c>
      <c r="Y22" s="536">
        <v>0</v>
      </c>
      <c r="Z22" s="534">
        <v>0</v>
      </c>
      <c r="AA22" s="534">
        <v>0</v>
      </c>
      <c r="AB22" s="534">
        <v>0</v>
      </c>
      <c r="AC22" s="534">
        <v>0</v>
      </c>
      <c r="AD22" s="545">
        <v>0</v>
      </c>
      <c r="AE22" s="547">
        <v>0</v>
      </c>
      <c r="AF22" s="548">
        <v>0</v>
      </c>
      <c r="AG22" s="548">
        <v>0</v>
      </c>
      <c r="AH22" s="548">
        <v>0</v>
      </c>
      <c r="AI22" s="549">
        <v>0</v>
      </c>
      <c r="AJ22" s="557">
        <v>0</v>
      </c>
      <c r="AK22" s="550">
        <f t="shared" si="5"/>
        <v>0</v>
      </c>
    </row>
    <row r="23" spans="1:37" ht="60" thickBot="1">
      <c r="A23" s="551" t="s">
        <v>315</v>
      </c>
      <c r="B23" s="570">
        <v>16</v>
      </c>
      <c r="C23" s="532">
        <v>13</v>
      </c>
      <c r="D23" s="545">
        <v>29</v>
      </c>
      <c r="E23" s="547">
        <v>16</v>
      </c>
      <c r="F23" s="548">
        <v>13</v>
      </c>
      <c r="G23" s="548">
        <v>0</v>
      </c>
      <c r="H23" s="548">
        <v>0</v>
      </c>
      <c r="I23" s="548">
        <v>0</v>
      </c>
      <c r="J23" s="549">
        <v>0</v>
      </c>
      <c r="K23" s="557">
        <f t="shared" si="0"/>
        <v>16</v>
      </c>
      <c r="L23" s="557">
        <f t="shared" si="1"/>
        <v>13</v>
      </c>
      <c r="M23" s="540">
        <f t="shared" si="2"/>
        <v>29</v>
      </c>
      <c r="N23" s="603">
        <v>16</v>
      </c>
      <c r="O23" s="559">
        <v>13</v>
      </c>
      <c r="P23" s="541">
        <f t="shared" si="3"/>
        <v>29</v>
      </c>
      <c r="Q23" s="542">
        <f t="shared" si="4"/>
        <v>1</v>
      </c>
      <c r="R23" s="543">
        <v>0</v>
      </c>
      <c r="S23" s="544">
        <v>0</v>
      </c>
      <c r="T23" s="561">
        <v>0</v>
      </c>
      <c r="U23" s="546">
        <v>0</v>
      </c>
      <c r="V23" s="534">
        <v>0</v>
      </c>
      <c r="W23" s="534">
        <v>0</v>
      </c>
      <c r="X23" s="545">
        <v>0</v>
      </c>
      <c r="Y23" s="536">
        <v>0</v>
      </c>
      <c r="Z23" s="534">
        <v>0</v>
      </c>
      <c r="AA23" s="534">
        <v>0</v>
      </c>
      <c r="AB23" s="534">
        <v>0</v>
      </c>
      <c r="AC23" s="534">
        <v>0</v>
      </c>
      <c r="AD23" s="545">
        <v>0</v>
      </c>
      <c r="AE23" s="547">
        <v>0</v>
      </c>
      <c r="AF23" s="548">
        <v>0</v>
      </c>
      <c r="AG23" s="548">
        <v>0</v>
      </c>
      <c r="AH23" s="548">
        <v>0</v>
      </c>
      <c r="AI23" s="549">
        <v>0</v>
      </c>
      <c r="AJ23" s="557">
        <v>0</v>
      </c>
      <c r="AK23" s="550">
        <f t="shared" si="5"/>
        <v>0</v>
      </c>
    </row>
    <row r="24" spans="1:37" ht="60" thickBot="1">
      <c r="A24" s="551" t="s">
        <v>316</v>
      </c>
      <c r="B24" s="606">
        <v>6</v>
      </c>
      <c r="C24" s="607">
        <v>4</v>
      </c>
      <c r="D24" s="538">
        <v>10</v>
      </c>
      <c r="E24" s="596">
        <v>1</v>
      </c>
      <c r="F24" s="576">
        <v>1</v>
      </c>
      <c r="G24" s="576">
        <v>4</v>
      </c>
      <c r="H24" s="576">
        <v>2</v>
      </c>
      <c r="I24" s="577">
        <v>1</v>
      </c>
      <c r="J24" s="578">
        <v>1</v>
      </c>
      <c r="K24" s="538">
        <f t="shared" si="0"/>
        <v>6</v>
      </c>
      <c r="L24" s="593">
        <f t="shared" si="1"/>
        <v>4</v>
      </c>
      <c r="M24" s="540">
        <f t="shared" si="2"/>
        <v>10</v>
      </c>
      <c r="N24" s="608">
        <v>0</v>
      </c>
      <c r="O24" s="608">
        <v>0</v>
      </c>
      <c r="P24" s="541">
        <f t="shared" si="3"/>
        <v>0</v>
      </c>
      <c r="Q24" s="609">
        <f t="shared" si="4"/>
        <v>0</v>
      </c>
      <c r="R24" s="610">
        <v>0</v>
      </c>
      <c r="S24" s="611">
        <v>0</v>
      </c>
      <c r="T24" s="538">
        <v>0</v>
      </c>
      <c r="U24" s="612">
        <v>0</v>
      </c>
      <c r="V24" s="613">
        <v>0</v>
      </c>
      <c r="W24" s="613">
        <v>0</v>
      </c>
      <c r="X24" s="539">
        <v>0</v>
      </c>
      <c r="Y24" s="614">
        <v>0</v>
      </c>
      <c r="Z24" s="613">
        <v>0</v>
      </c>
      <c r="AA24" s="613">
        <v>0</v>
      </c>
      <c r="AB24" s="613">
        <v>0</v>
      </c>
      <c r="AC24" s="613">
        <v>0</v>
      </c>
      <c r="AD24" s="539">
        <v>0</v>
      </c>
      <c r="AE24" s="598">
        <v>0</v>
      </c>
      <c r="AF24" s="577">
        <v>0</v>
      </c>
      <c r="AG24" s="577">
        <v>0</v>
      </c>
      <c r="AH24" s="577">
        <v>0</v>
      </c>
      <c r="AI24" s="597">
        <v>0</v>
      </c>
      <c r="AJ24" s="568">
        <v>0</v>
      </c>
      <c r="AK24" s="615">
        <f t="shared" si="5"/>
        <v>0</v>
      </c>
    </row>
    <row r="25" spans="1:37" ht="21.6" thickBot="1">
      <c r="A25" s="616" t="s">
        <v>317</v>
      </c>
      <c r="B25" s="617">
        <f>SUM(B7:B24)</f>
        <v>302</v>
      </c>
      <c r="C25" s="618">
        <f>SUM(C7:C24)</f>
        <v>848</v>
      </c>
      <c r="D25" s="619">
        <f>SUM(D7:D24)</f>
        <v>1150</v>
      </c>
      <c r="E25" s="620">
        <f t="shared" ref="E25:J25" si="6">SUM(E7:E24)</f>
        <v>88</v>
      </c>
      <c r="F25" s="621">
        <f t="shared" si="6"/>
        <v>295</v>
      </c>
      <c r="G25" s="621">
        <f>SUM(G7:G24)</f>
        <v>105</v>
      </c>
      <c r="H25" s="622">
        <f t="shared" si="6"/>
        <v>357</v>
      </c>
      <c r="I25" s="623">
        <f t="shared" si="6"/>
        <v>109</v>
      </c>
      <c r="J25" s="624">
        <f t="shared" si="6"/>
        <v>196</v>
      </c>
      <c r="K25" s="619">
        <f>SUM(K7:K24)</f>
        <v>302</v>
      </c>
      <c r="L25" s="625">
        <f>SUM(L7:L24)</f>
        <v>848</v>
      </c>
      <c r="M25" s="540">
        <f t="shared" si="2"/>
        <v>1150</v>
      </c>
      <c r="N25" s="626">
        <f>SUM(N7:N24)</f>
        <v>180</v>
      </c>
      <c r="O25" s="627">
        <f>SUM(O7:O24)</f>
        <v>535</v>
      </c>
      <c r="P25" s="627">
        <f>SUM(P7:P24)</f>
        <v>715</v>
      </c>
      <c r="Q25" s="628">
        <f t="shared" si="4"/>
        <v>0.62173913043478257</v>
      </c>
      <c r="R25" s="629">
        <f t="shared" ref="R25:AJ25" si="7">SUM(R7:R24)</f>
        <v>1</v>
      </c>
      <c r="S25" s="630">
        <f t="shared" si="7"/>
        <v>0</v>
      </c>
      <c r="T25" s="631">
        <f t="shared" si="7"/>
        <v>1</v>
      </c>
      <c r="U25" s="632">
        <f t="shared" si="7"/>
        <v>0</v>
      </c>
      <c r="V25" s="629">
        <f t="shared" si="7"/>
        <v>1</v>
      </c>
      <c r="W25" s="630">
        <f t="shared" si="7"/>
        <v>0</v>
      </c>
      <c r="X25" s="631">
        <f t="shared" si="7"/>
        <v>1</v>
      </c>
      <c r="Y25" s="632">
        <f t="shared" si="7"/>
        <v>0</v>
      </c>
      <c r="Z25" s="629">
        <f t="shared" si="7"/>
        <v>0</v>
      </c>
      <c r="AA25" s="629">
        <f t="shared" si="7"/>
        <v>0</v>
      </c>
      <c r="AB25" s="629">
        <f t="shared" si="7"/>
        <v>0</v>
      </c>
      <c r="AC25" s="630">
        <f t="shared" si="7"/>
        <v>1</v>
      </c>
      <c r="AD25" s="631">
        <f t="shared" si="7"/>
        <v>1</v>
      </c>
      <c r="AE25" s="632">
        <f t="shared" si="7"/>
        <v>0</v>
      </c>
      <c r="AF25" s="629">
        <f t="shared" si="7"/>
        <v>0</v>
      </c>
      <c r="AG25" s="629">
        <f t="shared" si="7"/>
        <v>1</v>
      </c>
      <c r="AH25" s="629">
        <f t="shared" si="7"/>
        <v>0</v>
      </c>
      <c r="AI25" s="630">
        <f t="shared" si="7"/>
        <v>0</v>
      </c>
      <c r="AJ25" s="631">
        <f t="shared" si="7"/>
        <v>1</v>
      </c>
      <c r="AK25" s="633">
        <f t="shared" si="5"/>
        <v>8.6956521739130438E-4</v>
      </c>
    </row>
    <row r="26" spans="1:37">
      <c r="R26" s="529"/>
      <c r="S26" s="529"/>
      <c r="Y26" s="529"/>
      <c r="Z26" s="529"/>
      <c r="AA26" s="529"/>
      <c r="AB26" s="529"/>
      <c r="AC26" s="529"/>
      <c r="AE26" s="529"/>
      <c r="AF26" s="529"/>
      <c r="AG26" s="529"/>
      <c r="AH26" s="529"/>
      <c r="AI26" s="529"/>
      <c r="AK26" s="529"/>
    </row>
    <row r="27" spans="1:37">
      <c r="R27" s="529"/>
      <c r="S27" s="529"/>
      <c r="Y27" s="529"/>
      <c r="Z27" s="529"/>
      <c r="AA27" s="529"/>
      <c r="AB27" s="529"/>
      <c r="AC27" s="529"/>
      <c r="AE27" s="529"/>
      <c r="AF27" s="529"/>
      <c r="AG27" s="529"/>
      <c r="AH27" s="529"/>
      <c r="AI27" s="529"/>
      <c r="AK27" s="529"/>
    </row>
  </sheetData>
  <mergeCells count="49">
    <mergeCell ref="A1:AK1"/>
    <mergeCell ref="A2:A6"/>
    <mergeCell ref="B2:D2"/>
    <mergeCell ref="N2:Q4"/>
    <mergeCell ref="R2:AK2"/>
    <mergeCell ref="B3:B6"/>
    <mergeCell ref="C3:C6"/>
    <mergeCell ref="D3:D6"/>
    <mergeCell ref="U3:X4"/>
    <mergeCell ref="Y3:AD4"/>
    <mergeCell ref="L3:L6"/>
    <mergeCell ref="R3:T4"/>
    <mergeCell ref="AC5:AC6"/>
    <mergeCell ref="R5:R6"/>
    <mergeCell ref="N5:N6"/>
    <mergeCell ref="O5:O6"/>
    <mergeCell ref="P5:P6"/>
    <mergeCell ref="Q5:Q6"/>
    <mergeCell ref="J5:J6"/>
    <mergeCell ref="E3:F4"/>
    <mergeCell ref="G3:H4"/>
    <mergeCell ref="I3:J4"/>
    <mergeCell ref="K3:K6"/>
    <mergeCell ref="E5:E6"/>
    <mergeCell ref="F5:F6"/>
    <mergeCell ref="G5:G6"/>
    <mergeCell ref="H5:H6"/>
    <mergeCell ref="I5:I6"/>
    <mergeCell ref="U5:U6"/>
    <mergeCell ref="V5:V6"/>
    <mergeCell ref="W5:W6"/>
    <mergeCell ref="AE3:AJ4"/>
    <mergeCell ref="AK3:AK6"/>
    <mergeCell ref="E2:M2"/>
    <mergeCell ref="M3:M6"/>
    <mergeCell ref="AJ5:AJ6"/>
    <mergeCell ref="AD5:AD6"/>
    <mergeCell ref="AE5:AE6"/>
    <mergeCell ref="AF5:AF6"/>
    <mergeCell ref="AG5:AG6"/>
    <mergeCell ref="AH5:AH6"/>
    <mergeCell ref="AI5:AI6"/>
    <mergeCell ref="X5:X6"/>
    <mergeCell ref="Y5:Y6"/>
    <mergeCell ref="Z5:Z6"/>
    <mergeCell ref="AA5:AA6"/>
    <mergeCell ref="AB5:AB6"/>
    <mergeCell ref="S5:S6"/>
    <mergeCell ref="T5:T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view="pageBreakPreview" zoomScale="60" zoomScaleNormal="64" workbookViewId="0">
      <selection activeCell="L18" sqref="L18"/>
    </sheetView>
  </sheetViews>
  <sheetFormatPr defaultColWidth="9" defaultRowHeight="15.6"/>
  <cols>
    <col min="1" max="16" width="9" style="178"/>
    <col min="17" max="17" width="9" style="180"/>
    <col min="18" max="36" width="9" style="178"/>
    <col min="37" max="37" width="9" style="180"/>
    <col min="38" max="16384" width="9" style="178"/>
  </cols>
  <sheetData>
    <row r="1" spans="1:37" ht="59.25" customHeight="1" thickBot="1">
      <c r="A1" s="1024" t="s">
        <v>337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025"/>
    </row>
    <row r="2" spans="1:37" ht="21.75" customHeight="1" thickBot="1">
      <c r="A2" s="1211" t="s">
        <v>221</v>
      </c>
      <c r="B2" s="1214" t="s">
        <v>222</v>
      </c>
      <c r="C2" s="1029"/>
      <c r="D2" s="1030"/>
      <c r="E2" s="1019" t="s">
        <v>223</v>
      </c>
      <c r="F2" s="1020"/>
      <c r="G2" s="1020"/>
      <c r="H2" s="1020"/>
      <c r="I2" s="1020"/>
      <c r="J2" s="1020"/>
      <c r="K2" s="1020"/>
      <c r="L2" s="1020"/>
      <c r="M2" s="1020"/>
      <c r="N2" s="1215" t="s">
        <v>215</v>
      </c>
      <c r="O2" s="1020"/>
      <c r="P2" s="1020"/>
      <c r="Q2" s="1021"/>
      <c r="R2" s="1217" t="s">
        <v>224</v>
      </c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  <c r="AI2" s="1218"/>
      <c r="AJ2" s="1219"/>
      <c r="AK2" s="1220" t="s">
        <v>225</v>
      </c>
    </row>
    <row r="3" spans="1:37" ht="16.2" thickTop="1">
      <c r="A3" s="1212"/>
      <c r="B3" s="1178" t="s">
        <v>169</v>
      </c>
      <c r="C3" s="1041" t="s">
        <v>170</v>
      </c>
      <c r="D3" s="1022" t="s">
        <v>171</v>
      </c>
      <c r="E3" s="1074" t="s">
        <v>218</v>
      </c>
      <c r="F3" s="1068"/>
      <c r="G3" s="1076" t="s">
        <v>1</v>
      </c>
      <c r="H3" s="1068"/>
      <c r="I3" s="1076" t="s">
        <v>2</v>
      </c>
      <c r="J3" s="1068"/>
      <c r="K3" s="1078" t="s">
        <v>172</v>
      </c>
      <c r="L3" s="1081" t="s">
        <v>173</v>
      </c>
      <c r="M3" s="1022" t="s">
        <v>174</v>
      </c>
      <c r="N3" s="1031"/>
      <c r="O3" s="1031"/>
      <c r="P3" s="1031"/>
      <c r="Q3" s="1031"/>
      <c r="R3" s="1137" t="s">
        <v>175</v>
      </c>
      <c r="S3" s="1176"/>
      <c r="T3" s="1210"/>
      <c r="U3" s="1181" t="s">
        <v>176</v>
      </c>
      <c r="V3" s="1193"/>
      <c r="W3" s="1193"/>
      <c r="X3" s="1194"/>
      <c r="Y3" s="1137" t="s">
        <v>177</v>
      </c>
      <c r="Z3" s="1176"/>
      <c r="AA3" s="1176"/>
      <c r="AB3" s="1176"/>
      <c r="AC3" s="1176"/>
      <c r="AD3" s="1210"/>
      <c r="AE3" s="1201" t="s">
        <v>178</v>
      </c>
      <c r="AF3" s="1138"/>
      <c r="AG3" s="1138"/>
      <c r="AH3" s="1138"/>
      <c r="AI3" s="1138"/>
      <c r="AJ3" s="1139"/>
      <c r="AK3" s="1221"/>
    </row>
    <row r="4" spans="1:37" ht="16.2" thickBot="1">
      <c r="A4" s="1212"/>
      <c r="B4" s="1179"/>
      <c r="C4" s="1042"/>
      <c r="D4" s="1023"/>
      <c r="E4" s="1075"/>
      <c r="F4" s="1069"/>
      <c r="G4" s="1077"/>
      <c r="H4" s="1069"/>
      <c r="I4" s="1077"/>
      <c r="J4" s="1069"/>
      <c r="K4" s="1079"/>
      <c r="L4" s="1082"/>
      <c r="M4" s="1023"/>
      <c r="N4" s="1216"/>
      <c r="O4" s="1216"/>
      <c r="P4" s="1216"/>
      <c r="Q4" s="1216"/>
      <c r="R4" s="1195"/>
      <c r="S4" s="1196"/>
      <c r="T4" s="1223"/>
      <c r="U4" s="1195"/>
      <c r="V4" s="1196"/>
      <c r="W4" s="1196"/>
      <c r="X4" s="1197"/>
      <c r="Y4" s="1195"/>
      <c r="Z4" s="1196"/>
      <c r="AA4" s="1196"/>
      <c r="AB4" s="1196"/>
      <c r="AC4" s="1196"/>
      <c r="AD4" s="1197"/>
      <c r="AE4" s="1202"/>
      <c r="AF4" s="1203"/>
      <c r="AG4" s="1203"/>
      <c r="AH4" s="1203"/>
      <c r="AI4" s="1203"/>
      <c r="AJ4" s="1142"/>
      <c r="AK4" s="1221"/>
    </row>
    <row r="5" spans="1:37" ht="20.25" customHeight="1" thickTop="1">
      <c r="A5" s="1212"/>
      <c r="B5" s="1179"/>
      <c r="C5" s="1042"/>
      <c r="D5" s="1023"/>
      <c r="E5" s="1068" t="s">
        <v>169</v>
      </c>
      <c r="F5" s="1070" t="s">
        <v>170</v>
      </c>
      <c r="G5" s="1070" t="s">
        <v>169</v>
      </c>
      <c r="H5" s="1070" t="s">
        <v>170</v>
      </c>
      <c r="I5" s="1070" t="s">
        <v>169</v>
      </c>
      <c r="J5" s="1070" t="s">
        <v>170</v>
      </c>
      <c r="K5" s="1079"/>
      <c r="L5" s="1082"/>
      <c r="M5" s="1023"/>
      <c r="N5" s="1191" t="s">
        <v>169</v>
      </c>
      <c r="O5" s="1147" t="s">
        <v>170</v>
      </c>
      <c r="P5" s="1147" t="s">
        <v>171</v>
      </c>
      <c r="Q5" s="1198" t="s">
        <v>179</v>
      </c>
      <c r="R5" s="1143" t="s">
        <v>169</v>
      </c>
      <c r="S5" s="1133" t="s">
        <v>170</v>
      </c>
      <c r="T5" s="1022" t="s">
        <v>180</v>
      </c>
      <c r="U5" s="1129" t="s">
        <v>219</v>
      </c>
      <c r="V5" s="1131" t="s">
        <v>181</v>
      </c>
      <c r="W5" s="1133" t="s">
        <v>182</v>
      </c>
      <c r="X5" s="1022" t="s">
        <v>180</v>
      </c>
      <c r="Y5" s="1129" t="s">
        <v>183</v>
      </c>
      <c r="Z5" s="1131" t="s">
        <v>184</v>
      </c>
      <c r="AA5" s="1131" t="s">
        <v>185</v>
      </c>
      <c r="AB5" s="1131" t="s">
        <v>186</v>
      </c>
      <c r="AC5" s="1133" t="s">
        <v>187</v>
      </c>
      <c r="AD5" s="1022" t="s">
        <v>171</v>
      </c>
      <c r="AE5" s="1206" t="s">
        <v>188</v>
      </c>
      <c r="AF5" s="1208" t="s">
        <v>189</v>
      </c>
      <c r="AG5" s="1208" t="s">
        <v>190</v>
      </c>
      <c r="AH5" s="1208" t="s">
        <v>191</v>
      </c>
      <c r="AI5" s="1204" t="s">
        <v>192</v>
      </c>
      <c r="AJ5" s="1022" t="s">
        <v>193</v>
      </c>
      <c r="AK5" s="1221"/>
    </row>
    <row r="6" spans="1:37" ht="20.25" customHeight="1" thickBot="1">
      <c r="A6" s="1213"/>
      <c r="B6" s="1180"/>
      <c r="C6" s="1043"/>
      <c r="D6" s="1044"/>
      <c r="E6" s="1069"/>
      <c r="F6" s="1071"/>
      <c r="G6" s="1071"/>
      <c r="H6" s="1071"/>
      <c r="I6" s="1071"/>
      <c r="J6" s="1071"/>
      <c r="K6" s="1080"/>
      <c r="L6" s="1083"/>
      <c r="M6" s="1023"/>
      <c r="N6" s="1073"/>
      <c r="O6" s="1052"/>
      <c r="P6" s="1052"/>
      <c r="Q6" s="1199"/>
      <c r="R6" s="1190"/>
      <c r="S6" s="1134"/>
      <c r="T6" s="1044"/>
      <c r="U6" s="1135"/>
      <c r="V6" s="1192"/>
      <c r="W6" s="1200"/>
      <c r="X6" s="1044"/>
      <c r="Y6" s="1135"/>
      <c r="Z6" s="1192"/>
      <c r="AA6" s="1192"/>
      <c r="AB6" s="1192"/>
      <c r="AC6" s="1200"/>
      <c r="AD6" s="1044"/>
      <c r="AE6" s="1207"/>
      <c r="AF6" s="1209"/>
      <c r="AG6" s="1209"/>
      <c r="AH6" s="1209"/>
      <c r="AI6" s="1205"/>
      <c r="AJ6" s="1044"/>
      <c r="AK6" s="1222"/>
    </row>
    <row r="7" spans="1:37" ht="20.399999999999999" thickBot="1">
      <c r="A7" s="527" t="s">
        <v>322</v>
      </c>
      <c r="B7" s="17">
        <v>2</v>
      </c>
      <c r="C7" s="254">
        <v>15</v>
      </c>
      <c r="D7" s="284">
        <v>17</v>
      </c>
      <c r="E7" s="143">
        <v>2</v>
      </c>
      <c r="F7" s="102">
        <v>7</v>
      </c>
      <c r="G7" s="102">
        <v>0</v>
      </c>
      <c r="H7" s="102">
        <v>6</v>
      </c>
      <c r="I7" s="102">
        <v>0</v>
      </c>
      <c r="J7" s="171">
        <v>2</v>
      </c>
      <c r="K7" s="22">
        <f>E7+G7+I7</f>
        <v>2</v>
      </c>
      <c r="L7" s="22">
        <f>F7+H7+J7</f>
        <v>15</v>
      </c>
      <c r="M7" s="279">
        <f>K7+L7</f>
        <v>17</v>
      </c>
      <c r="N7" s="20">
        <v>1</v>
      </c>
      <c r="O7" s="18">
        <v>13</v>
      </c>
      <c r="P7" s="18">
        <f>N7+O7</f>
        <v>14</v>
      </c>
      <c r="Q7" s="144">
        <f>P7/D7</f>
        <v>0.82352941176470584</v>
      </c>
      <c r="R7" s="390">
        <v>1</v>
      </c>
      <c r="S7" s="370">
        <v>13</v>
      </c>
      <c r="T7" s="256">
        <v>14</v>
      </c>
      <c r="U7" s="372">
        <v>8</v>
      </c>
      <c r="V7" s="373">
        <v>3</v>
      </c>
      <c r="W7" s="373">
        <v>3</v>
      </c>
      <c r="X7" s="256">
        <v>14</v>
      </c>
      <c r="Y7" s="374">
        <v>1</v>
      </c>
      <c r="Z7" s="373">
        <v>1</v>
      </c>
      <c r="AA7" s="373">
        <v>12</v>
      </c>
      <c r="AB7" s="373">
        <v>0</v>
      </c>
      <c r="AC7" s="373">
        <v>0</v>
      </c>
      <c r="AD7" s="256">
        <v>14</v>
      </c>
      <c r="AE7" s="143">
        <v>6</v>
      </c>
      <c r="AF7" s="102">
        <v>2</v>
      </c>
      <c r="AG7" s="102">
        <v>4</v>
      </c>
      <c r="AH7" s="102">
        <v>2</v>
      </c>
      <c r="AI7" s="171">
        <v>0</v>
      </c>
      <c r="AJ7" s="256">
        <f>SUM(AE7:AI7)</f>
        <v>14</v>
      </c>
      <c r="AK7" s="393">
        <v>0.82</v>
      </c>
    </row>
    <row r="8" spans="1:37" ht="20.399999999999999" thickBot="1">
      <c r="A8" s="519" t="s">
        <v>323</v>
      </c>
      <c r="B8" s="17">
        <v>13</v>
      </c>
      <c r="C8" s="254">
        <v>21</v>
      </c>
      <c r="D8" s="279">
        <v>34</v>
      </c>
      <c r="E8" s="143">
        <v>2</v>
      </c>
      <c r="F8" s="102">
        <v>6</v>
      </c>
      <c r="G8" s="102">
        <v>4</v>
      </c>
      <c r="H8" s="102">
        <v>6</v>
      </c>
      <c r="I8" s="102">
        <v>7</v>
      </c>
      <c r="J8" s="171">
        <v>9</v>
      </c>
      <c r="K8" s="22">
        <f t="shared" ref="K8:K20" si="0">E8+G8+I8</f>
        <v>13</v>
      </c>
      <c r="L8" s="22">
        <f t="shared" ref="L8:L20" si="1">F8+H8+J8</f>
        <v>21</v>
      </c>
      <c r="M8" s="257">
        <f t="shared" ref="M8:M20" si="2">K8+L8</f>
        <v>34</v>
      </c>
      <c r="N8" s="20">
        <v>8</v>
      </c>
      <c r="O8" s="18">
        <v>17</v>
      </c>
      <c r="P8" s="18">
        <f t="shared" ref="P8:P21" si="3">N8+O8</f>
        <v>25</v>
      </c>
      <c r="Q8" s="144">
        <f t="shared" ref="Q8:Q20" si="4">P8/D8</f>
        <v>0.73529411764705888</v>
      </c>
      <c r="R8" s="390">
        <v>2</v>
      </c>
      <c r="S8" s="370">
        <v>1</v>
      </c>
      <c r="T8" s="255">
        <v>3</v>
      </c>
      <c r="U8" s="372">
        <v>0</v>
      </c>
      <c r="V8" s="373">
        <v>0</v>
      </c>
      <c r="W8" s="373">
        <v>3</v>
      </c>
      <c r="X8" s="256">
        <v>3</v>
      </c>
      <c r="Y8" s="374">
        <v>0</v>
      </c>
      <c r="Z8" s="373">
        <v>0</v>
      </c>
      <c r="AA8" s="373">
        <v>0</v>
      </c>
      <c r="AB8" s="373">
        <v>3</v>
      </c>
      <c r="AC8" s="373">
        <v>0</v>
      </c>
      <c r="AD8" s="256">
        <v>3</v>
      </c>
      <c r="AE8" s="143">
        <v>0</v>
      </c>
      <c r="AF8" s="102">
        <v>0</v>
      </c>
      <c r="AG8" s="102">
        <v>1</v>
      </c>
      <c r="AH8" s="102">
        <v>1</v>
      </c>
      <c r="AI8" s="171">
        <v>1</v>
      </c>
      <c r="AJ8" s="257">
        <v>3</v>
      </c>
      <c r="AK8" s="393">
        <v>0.08</v>
      </c>
    </row>
    <row r="9" spans="1:37" ht="20.399999999999999" thickBot="1">
      <c r="A9" s="519" t="s">
        <v>324</v>
      </c>
      <c r="B9" s="17">
        <v>0</v>
      </c>
      <c r="C9" s="254">
        <v>3</v>
      </c>
      <c r="D9" s="257">
        <v>3</v>
      </c>
      <c r="E9" s="143">
        <v>0</v>
      </c>
      <c r="F9" s="102">
        <v>0</v>
      </c>
      <c r="G9" s="102">
        <v>0</v>
      </c>
      <c r="H9" s="102">
        <v>3</v>
      </c>
      <c r="I9" s="102">
        <v>0</v>
      </c>
      <c r="J9" s="171">
        <v>0</v>
      </c>
      <c r="K9" s="22">
        <f t="shared" si="0"/>
        <v>0</v>
      </c>
      <c r="L9" s="22">
        <f t="shared" si="1"/>
        <v>3</v>
      </c>
      <c r="M9" s="283">
        <f t="shared" si="2"/>
        <v>3</v>
      </c>
      <c r="N9" s="20">
        <v>0</v>
      </c>
      <c r="O9" s="18">
        <v>3</v>
      </c>
      <c r="P9" s="18">
        <f t="shared" si="3"/>
        <v>3</v>
      </c>
      <c r="Q9" s="144">
        <f t="shared" si="4"/>
        <v>1</v>
      </c>
      <c r="R9" s="390">
        <v>0</v>
      </c>
      <c r="S9" s="370">
        <v>0</v>
      </c>
      <c r="T9" s="255">
        <v>0</v>
      </c>
      <c r="U9" s="372">
        <v>0</v>
      </c>
      <c r="V9" s="373">
        <v>0</v>
      </c>
      <c r="W9" s="373">
        <v>0</v>
      </c>
      <c r="X9" s="256">
        <v>0</v>
      </c>
      <c r="Y9" s="374">
        <v>0</v>
      </c>
      <c r="Z9" s="373">
        <v>0</v>
      </c>
      <c r="AA9" s="373">
        <v>0</v>
      </c>
      <c r="AB9" s="373">
        <v>0</v>
      </c>
      <c r="AC9" s="373">
        <v>0</v>
      </c>
      <c r="AD9" s="256">
        <v>0</v>
      </c>
      <c r="AE9" s="143">
        <v>0</v>
      </c>
      <c r="AF9" s="102">
        <v>0</v>
      </c>
      <c r="AG9" s="102">
        <v>0</v>
      </c>
      <c r="AH9" s="102">
        <v>0</v>
      </c>
      <c r="AI9" s="171">
        <v>0</v>
      </c>
      <c r="AJ9" s="257">
        <v>0</v>
      </c>
      <c r="AK9" s="393">
        <v>0</v>
      </c>
    </row>
    <row r="10" spans="1:37" ht="20.399999999999999" thickBot="1">
      <c r="A10" s="519" t="s">
        <v>325</v>
      </c>
      <c r="B10" s="17">
        <v>2</v>
      </c>
      <c r="C10" s="254">
        <v>12</v>
      </c>
      <c r="D10" s="255">
        <v>14</v>
      </c>
      <c r="E10" s="143">
        <v>0</v>
      </c>
      <c r="F10" s="102">
        <v>0</v>
      </c>
      <c r="G10" s="102">
        <v>0</v>
      </c>
      <c r="H10" s="102">
        <v>12</v>
      </c>
      <c r="I10" s="102">
        <v>2</v>
      </c>
      <c r="J10" s="171">
        <v>0</v>
      </c>
      <c r="K10" s="22">
        <f t="shared" si="0"/>
        <v>2</v>
      </c>
      <c r="L10" s="22">
        <f t="shared" si="1"/>
        <v>12</v>
      </c>
      <c r="M10" s="257">
        <f t="shared" si="2"/>
        <v>14</v>
      </c>
      <c r="N10" s="20">
        <v>0</v>
      </c>
      <c r="O10" s="18">
        <v>0</v>
      </c>
      <c r="P10" s="52">
        <f t="shared" si="3"/>
        <v>0</v>
      </c>
      <c r="Q10" s="144">
        <f t="shared" si="4"/>
        <v>0</v>
      </c>
      <c r="R10" s="390">
        <v>0</v>
      </c>
      <c r="S10" s="370">
        <v>0</v>
      </c>
      <c r="T10" s="255">
        <v>0</v>
      </c>
      <c r="U10" s="372">
        <v>0</v>
      </c>
      <c r="V10" s="373">
        <v>0</v>
      </c>
      <c r="W10" s="373">
        <v>0</v>
      </c>
      <c r="X10" s="256">
        <v>0</v>
      </c>
      <c r="Y10" s="374">
        <v>0</v>
      </c>
      <c r="Z10" s="373">
        <v>0</v>
      </c>
      <c r="AA10" s="373">
        <v>0</v>
      </c>
      <c r="AB10" s="373">
        <v>0</v>
      </c>
      <c r="AC10" s="373">
        <v>0</v>
      </c>
      <c r="AD10" s="256">
        <v>0</v>
      </c>
      <c r="AE10" s="143">
        <v>0</v>
      </c>
      <c r="AF10" s="102">
        <v>0</v>
      </c>
      <c r="AG10" s="102">
        <v>0</v>
      </c>
      <c r="AH10" s="102">
        <v>0</v>
      </c>
      <c r="AI10" s="171">
        <v>0</v>
      </c>
      <c r="AJ10" s="257">
        <v>0</v>
      </c>
      <c r="AK10" s="393">
        <v>0</v>
      </c>
    </row>
    <row r="11" spans="1:37" ht="20.399999999999999" thickBot="1">
      <c r="A11" s="519" t="s">
        <v>326</v>
      </c>
      <c r="B11" s="118">
        <v>0</v>
      </c>
      <c r="C11" s="281">
        <v>6</v>
      </c>
      <c r="D11" s="247">
        <v>6</v>
      </c>
      <c r="E11" s="143">
        <v>0</v>
      </c>
      <c r="F11" s="102">
        <v>1</v>
      </c>
      <c r="G11" s="102">
        <v>0</v>
      </c>
      <c r="H11" s="102">
        <v>3</v>
      </c>
      <c r="I11" s="102">
        <v>0</v>
      </c>
      <c r="J11" s="171">
        <v>2</v>
      </c>
      <c r="K11" s="22">
        <f t="shared" si="0"/>
        <v>0</v>
      </c>
      <c r="L11" s="22">
        <f t="shared" si="1"/>
        <v>6</v>
      </c>
      <c r="M11" s="317">
        <f t="shared" si="2"/>
        <v>6</v>
      </c>
      <c r="N11" s="39">
        <v>0</v>
      </c>
      <c r="O11" s="61">
        <v>0</v>
      </c>
      <c r="P11" s="110">
        <f t="shared" si="3"/>
        <v>0</v>
      </c>
      <c r="Q11" s="144">
        <f t="shared" si="4"/>
        <v>0</v>
      </c>
      <c r="R11" s="170">
        <v>0</v>
      </c>
      <c r="S11" s="171">
        <v>0</v>
      </c>
      <c r="T11" s="257">
        <v>0</v>
      </c>
      <c r="U11" s="143">
        <v>0</v>
      </c>
      <c r="V11" s="171">
        <v>0</v>
      </c>
      <c r="W11" s="171">
        <v>0</v>
      </c>
      <c r="X11" s="257">
        <v>0</v>
      </c>
      <c r="Y11" s="362">
        <v>0</v>
      </c>
      <c r="Z11" s="171">
        <v>0</v>
      </c>
      <c r="AA11" s="171">
        <v>0</v>
      </c>
      <c r="AB11" s="171">
        <v>0</v>
      </c>
      <c r="AC11" s="171">
        <v>0</v>
      </c>
      <c r="AD11" s="257">
        <v>0</v>
      </c>
      <c r="AE11" s="143">
        <v>0</v>
      </c>
      <c r="AF11" s="102">
        <v>0</v>
      </c>
      <c r="AG11" s="102">
        <v>0</v>
      </c>
      <c r="AH11" s="102">
        <v>0</v>
      </c>
      <c r="AI11" s="171">
        <v>0</v>
      </c>
      <c r="AJ11" s="257">
        <v>0</v>
      </c>
      <c r="AK11" s="394">
        <v>0</v>
      </c>
    </row>
    <row r="12" spans="1:37" ht="20.399999999999999" thickBot="1">
      <c r="A12" s="519" t="s">
        <v>327</v>
      </c>
      <c r="B12" s="118">
        <v>16</v>
      </c>
      <c r="C12" s="281">
        <v>42</v>
      </c>
      <c r="D12" s="257">
        <v>58</v>
      </c>
      <c r="E12" s="143">
        <v>5</v>
      </c>
      <c r="F12" s="102">
        <v>1</v>
      </c>
      <c r="G12" s="102">
        <v>2</v>
      </c>
      <c r="H12" s="102">
        <v>13</v>
      </c>
      <c r="I12" s="102">
        <v>9</v>
      </c>
      <c r="J12" s="171">
        <v>28</v>
      </c>
      <c r="K12" s="22">
        <f t="shared" si="0"/>
        <v>16</v>
      </c>
      <c r="L12" s="22">
        <f t="shared" si="1"/>
        <v>42</v>
      </c>
      <c r="M12" s="279">
        <f t="shared" si="2"/>
        <v>58</v>
      </c>
      <c r="N12" s="39">
        <v>2</v>
      </c>
      <c r="O12" s="61">
        <v>9</v>
      </c>
      <c r="P12" s="110">
        <f t="shared" si="3"/>
        <v>11</v>
      </c>
      <c r="Q12" s="144">
        <f t="shared" si="4"/>
        <v>0.18965517241379309</v>
      </c>
      <c r="R12" s="170">
        <v>2</v>
      </c>
      <c r="S12" s="171">
        <v>2</v>
      </c>
      <c r="T12" s="257">
        <v>4</v>
      </c>
      <c r="U12" s="143">
        <v>0</v>
      </c>
      <c r="V12" s="171">
        <v>2</v>
      </c>
      <c r="W12" s="171">
        <v>2</v>
      </c>
      <c r="X12" s="257">
        <v>4</v>
      </c>
      <c r="Y12" s="362">
        <v>2</v>
      </c>
      <c r="Z12" s="171">
        <v>0</v>
      </c>
      <c r="AA12" s="171">
        <v>1</v>
      </c>
      <c r="AB12" s="171">
        <v>1</v>
      </c>
      <c r="AC12" s="171">
        <v>0</v>
      </c>
      <c r="AD12" s="257">
        <v>4</v>
      </c>
      <c r="AE12" s="143">
        <v>0</v>
      </c>
      <c r="AF12" s="102">
        <v>0</v>
      </c>
      <c r="AG12" s="102">
        <v>2</v>
      </c>
      <c r="AH12" s="102">
        <v>1</v>
      </c>
      <c r="AI12" s="171">
        <v>1</v>
      </c>
      <c r="AJ12" s="257">
        <v>4</v>
      </c>
      <c r="AK12" s="394">
        <v>0.09</v>
      </c>
    </row>
    <row r="13" spans="1:37" ht="20.399999999999999" thickBot="1">
      <c r="A13" s="519" t="s">
        <v>328</v>
      </c>
      <c r="B13" s="118">
        <v>5</v>
      </c>
      <c r="C13" s="281">
        <v>12</v>
      </c>
      <c r="D13" s="257">
        <v>17</v>
      </c>
      <c r="E13" s="143">
        <v>1</v>
      </c>
      <c r="F13" s="102">
        <v>3</v>
      </c>
      <c r="G13" s="102">
        <v>2</v>
      </c>
      <c r="H13" s="102">
        <v>6</v>
      </c>
      <c r="I13" s="102">
        <v>2</v>
      </c>
      <c r="J13" s="171">
        <v>3</v>
      </c>
      <c r="K13" s="22">
        <f t="shared" si="0"/>
        <v>5</v>
      </c>
      <c r="L13" s="22">
        <f t="shared" si="1"/>
        <v>12</v>
      </c>
      <c r="M13" s="279">
        <f t="shared" si="2"/>
        <v>17</v>
      </c>
      <c r="N13" s="143">
        <v>0</v>
      </c>
      <c r="O13" s="102">
        <v>0</v>
      </c>
      <c r="P13" s="110">
        <f t="shared" si="3"/>
        <v>0</v>
      </c>
      <c r="Q13" s="144">
        <f t="shared" si="4"/>
        <v>0</v>
      </c>
      <c r="R13" s="170">
        <v>0</v>
      </c>
      <c r="S13" s="171">
        <v>0</v>
      </c>
      <c r="T13" s="257">
        <v>0</v>
      </c>
      <c r="U13" s="143">
        <v>0</v>
      </c>
      <c r="V13" s="171">
        <v>0</v>
      </c>
      <c r="W13" s="171">
        <v>0</v>
      </c>
      <c r="X13" s="257">
        <v>0</v>
      </c>
      <c r="Y13" s="362">
        <v>0</v>
      </c>
      <c r="Z13" s="171">
        <v>0</v>
      </c>
      <c r="AA13" s="171">
        <v>0</v>
      </c>
      <c r="AB13" s="171">
        <v>0</v>
      </c>
      <c r="AC13" s="171">
        <v>0</v>
      </c>
      <c r="AD13" s="257">
        <v>0</v>
      </c>
      <c r="AE13" s="143">
        <v>0</v>
      </c>
      <c r="AF13" s="102">
        <v>0</v>
      </c>
      <c r="AG13" s="102">
        <v>0</v>
      </c>
      <c r="AH13" s="102">
        <v>0</v>
      </c>
      <c r="AI13" s="171">
        <v>0</v>
      </c>
      <c r="AJ13" s="257">
        <v>0</v>
      </c>
      <c r="AK13" s="394">
        <v>0</v>
      </c>
    </row>
    <row r="14" spans="1:37" ht="20.399999999999999" thickBot="1">
      <c r="A14" s="519" t="s">
        <v>329</v>
      </c>
      <c r="B14" s="30">
        <v>7</v>
      </c>
      <c r="C14" s="282">
        <v>31</v>
      </c>
      <c r="D14" s="285">
        <v>38</v>
      </c>
      <c r="E14" s="357">
        <v>1</v>
      </c>
      <c r="F14" s="99">
        <v>14</v>
      </c>
      <c r="G14" s="99">
        <v>1</v>
      </c>
      <c r="H14" s="99">
        <v>3</v>
      </c>
      <c r="I14" s="99">
        <v>5</v>
      </c>
      <c r="J14" s="219">
        <v>14</v>
      </c>
      <c r="K14" s="22">
        <f t="shared" si="0"/>
        <v>7</v>
      </c>
      <c r="L14" s="22">
        <f t="shared" si="1"/>
        <v>31</v>
      </c>
      <c r="M14" s="257">
        <f t="shared" si="2"/>
        <v>38</v>
      </c>
      <c r="N14" s="39">
        <v>5</v>
      </c>
      <c r="O14" s="61">
        <v>19</v>
      </c>
      <c r="P14" s="319">
        <f t="shared" si="3"/>
        <v>24</v>
      </c>
      <c r="Q14" s="144">
        <f t="shared" si="4"/>
        <v>0.63157894736842102</v>
      </c>
      <c r="R14" s="170">
        <v>0</v>
      </c>
      <c r="S14" s="171">
        <v>0</v>
      </c>
      <c r="T14" s="257">
        <v>0</v>
      </c>
      <c r="U14" s="143">
        <v>0</v>
      </c>
      <c r="V14" s="171">
        <v>0</v>
      </c>
      <c r="W14" s="171">
        <v>0</v>
      </c>
      <c r="X14" s="257">
        <v>0</v>
      </c>
      <c r="Y14" s="362">
        <v>0</v>
      </c>
      <c r="Z14" s="171">
        <v>0</v>
      </c>
      <c r="AA14" s="171">
        <v>0</v>
      </c>
      <c r="AB14" s="171">
        <v>0</v>
      </c>
      <c r="AC14" s="171">
        <v>0</v>
      </c>
      <c r="AD14" s="257">
        <v>0</v>
      </c>
      <c r="AE14" s="143">
        <v>0</v>
      </c>
      <c r="AF14" s="102">
        <v>0</v>
      </c>
      <c r="AG14" s="102">
        <v>0</v>
      </c>
      <c r="AH14" s="102">
        <v>0</v>
      </c>
      <c r="AI14" s="171">
        <v>0</v>
      </c>
      <c r="AJ14" s="257">
        <v>0</v>
      </c>
      <c r="AK14" s="394">
        <v>0</v>
      </c>
    </row>
    <row r="15" spans="1:37" ht="20.399999999999999" thickBot="1">
      <c r="A15" s="519" t="s">
        <v>330</v>
      </c>
      <c r="B15" s="17">
        <v>4</v>
      </c>
      <c r="C15" s="254">
        <v>31</v>
      </c>
      <c r="D15" s="257">
        <v>35</v>
      </c>
      <c r="E15" s="143">
        <v>1</v>
      </c>
      <c r="F15" s="102">
        <v>18</v>
      </c>
      <c r="G15" s="102">
        <v>2</v>
      </c>
      <c r="H15" s="102">
        <v>6</v>
      </c>
      <c r="I15" s="102">
        <v>1</v>
      </c>
      <c r="J15" s="171">
        <v>7</v>
      </c>
      <c r="K15" s="22">
        <f t="shared" si="0"/>
        <v>4</v>
      </c>
      <c r="L15" s="22">
        <f t="shared" si="1"/>
        <v>31</v>
      </c>
      <c r="M15" s="283">
        <f t="shared" si="2"/>
        <v>35</v>
      </c>
      <c r="N15" s="20">
        <v>4</v>
      </c>
      <c r="O15" s="18">
        <v>23</v>
      </c>
      <c r="P15" s="52">
        <f t="shared" si="3"/>
        <v>27</v>
      </c>
      <c r="Q15" s="144">
        <f t="shared" si="4"/>
        <v>0.77142857142857146</v>
      </c>
      <c r="R15" s="170">
        <v>0</v>
      </c>
      <c r="S15" s="171">
        <v>0</v>
      </c>
      <c r="T15" s="257">
        <v>0</v>
      </c>
      <c r="U15" s="143">
        <v>0</v>
      </c>
      <c r="V15" s="171">
        <v>0</v>
      </c>
      <c r="W15" s="171">
        <v>0</v>
      </c>
      <c r="X15" s="257">
        <v>0</v>
      </c>
      <c r="Y15" s="362">
        <v>0</v>
      </c>
      <c r="Z15" s="171">
        <v>0</v>
      </c>
      <c r="AA15" s="171">
        <v>0</v>
      </c>
      <c r="AB15" s="171">
        <v>0</v>
      </c>
      <c r="AC15" s="171">
        <v>0</v>
      </c>
      <c r="AD15" s="257">
        <v>0</v>
      </c>
      <c r="AE15" s="143">
        <v>0</v>
      </c>
      <c r="AF15" s="102">
        <v>0</v>
      </c>
      <c r="AG15" s="102">
        <v>0</v>
      </c>
      <c r="AH15" s="102">
        <v>0</v>
      </c>
      <c r="AI15" s="171">
        <v>0</v>
      </c>
      <c r="AJ15" s="257">
        <v>0</v>
      </c>
      <c r="AK15" s="394">
        <v>0</v>
      </c>
    </row>
    <row r="16" spans="1:37" ht="20.399999999999999" thickBot="1">
      <c r="A16" s="519" t="s">
        <v>331</v>
      </c>
      <c r="B16" s="118">
        <v>24</v>
      </c>
      <c r="C16" s="281">
        <v>54</v>
      </c>
      <c r="D16" s="279">
        <v>78</v>
      </c>
      <c r="E16" s="143">
        <v>1</v>
      </c>
      <c r="F16" s="102">
        <v>2</v>
      </c>
      <c r="G16" s="102">
        <v>7</v>
      </c>
      <c r="H16" s="102">
        <v>23</v>
      </c>
      <c r="I16" s="102">
        <v>16</v>
      </c>
      <c r="J16" s="171">
        <v>29</v>
      </c>
      <c r="K16" s="22">
        <f t="shared" si="0"/>
        <v>24</v>
      </c>
      <c r="L16" s="22">
        <f t="shared" si="1"/>
        <v>54</v>
      </c>
      <c r="M16" s="279">
        <f t="shared" si="2"/>
        <v>78</v>
      </c>
      <c r="N16" s="39">
        <v>16</v>
      </c>
      <c r="O16" s="61">
        <v>45</v>
      </c>
      <c r="P16" s="319">
        <f t="shared" si="3"/>
        <v>61</v>
      </c>
      <c r="Q16" s="144">
        <f t="shared" si="4"/>
        <v>0.78205128205128205</v>
      </c>
      <c r="R16" s="170">
        <v>1</v>
      </c>
      <c r="S16" s="219">
        <v>0</v>
      </c>
      <c r="T16" s="257">
        <v>1</v>
      </c>
      <c r="U16" s="143">
        <v>0</v>
      </c>
      <c r="V16" s="171">
        <v>1</v>
      </c>
      <c r="W16" s="171">
        <v>0</v>
      </c>
      <c r="X16" s="257">
        <v>1</v>
      </c>
      <c r="Y16" s="362">
        <v>0</v>
      </c>
      <c r="Z16" s="171">
        <v>0</v>
      </c>
      <c r="AA16" s="171">
        <v>0</v>
      </c>
      <c r="AB16" s="171">
        <v>1</v>
      </c>
      <c r="AC16" s="171">
        <v>0</v>
      </c>
      <c r="AD16" s="257">
        <v>1</v>
      </c>
      <c r="AE16" s="143">
        <v>0</v>
      </c>
      <c r="AF16" s="102">
        <v>0</v>
      </c>
      <c r="AG16" s="102">
        <v>0</v>
      </c>
      <c r="AH16" s="102">
        <v>1</v>
      </c>
      <c r="AI16" s="171">
        <v>0</v>
      </c>
      <c r="AJ16" s="257">
        <v>1</v>
      </c>
      <c r="AK16" s="394">
        <v>0.02</v>
      </c>
    </row>
    <row r="17" spans="1:37" ht="20.399999999999999" thickBot="1">
      <c r="A17" s="519" t="s">
        <v>332</v>
      </c>
      <c r="B17" s="17">
        <v>22</v>
      </c>
      <c r="C17" s="254">
        <v>43</v>
      </c>
      <c r="D17" s="257">
        <v>65</v>
      </c>
      <c r="E17" s="143">
        <v>3</v>
      </c>
      <c r="F17" s="102">
        <v>15</v>
      </c>
      <c r="G17" s="102">
        <v>3</v>
      </c>
      <c r="H17" s="102">
        <v>3</v>
      </c>
      <c r="I17" s="102">
        <v>16</v>
      </c>
      <c r="J17" s="171">
        <v>25</v>
      </c>
      <c r="K17" s="22">
        <f t="shared" si="0"/>
        <v>22</v>
      </c>
      <c r="L17" s="22">
        <f t="shared" si="1"/>
        <v>43</v>
      </c>
      <c r="M17" s="257">
        <f t="shared" si="2"/>
        <v>65</v>
      </c>
      <c r="N17" s="20">
        <v>22</v>
      </c>
      <c r="O17" s="18">
        <v>43</v>
      </c>
      <c r="P17" s="52">
        <f t="shared" si="3"/>
        <v>65</v>
      </c>
      <c r="Q17" s="144">
        <f t="shared" si="4"/>
        <v>1</v>
      </c>
      <c r="R17" s="390">
        <v>22</v>
      </c>
      <c r="S17" s="370">
        <v>43</v>
      </c>
      <c r="T17" s="255">
        <v>65</v>
      </c>
      <c r="U17" s="372">
        <v>18</v>
      </c>
      <c r="V17" s="373">
        <v>6</v>
      </c>
      <c r="W17" s="373">
        <v>41</v>
      </c>
      <c r="X17" s="256">
        <v>65</v>
      </c>
      <c r="Y17" s="374">
        <v>2</v>
      </c>
      <c r="Z17" s="373">
        <v>4</v>
      </c>
      <c r="AA17" s="373">
        <v>8</v>
      </c>
      <c r="AB17" s="373">
        <v>47</v>
      </c>
      <c r="AC17" s="373">
        <v>4</v>
      </c>
      <c r="AD17" s="256">
        <v>65</v>
      </c>
      <c r="AE17" s="143">
        <v>27</v>
      </c>
      <c r="AF17" s="102">
        <v>12</v>
      </c>
      <c r="AG17" s="102">
        <v>17</v>
      </c>
      <c r="AH17" s="102">
        <v>5</v>
      </c>
      <c r="AI17" s="171">
        <v>4</v>
      </c>
      <c r="AJ17" s="257">
        <v>65</v>
      </c>
      <c r="AK17" s="393">
        <v>1</v>
      </c>
    </row>
    <row r="18" spans="1:37" ht="20.399999999999999" thickBot="1">
      <c r="A18" s="519" t="s">
        <v>333</v>
      </c>
      <c r="B18" s="118">
        <v>12</v>
      </c>
      <c r="C18" s="281">
        <v>12</v>
      </c>
      <c r="D18" s="257">
        <v>24</v>
      </c>
      <c r="E18" s="357">
        <v>5</v>
      </c>
      <c r="F18" s="99">
        <v>10</v>
      </c>
      <c r="G18" s="99">
        <v>5</v>
      </c>
      <c r="H18" s="99">
        <v>2</v>
      </c>
      <c r="I18" s="99">
        <v>2</v>
      </c>
      <c r="J18" s="219">
        <v>0</v>
      </c>
      <c r="K18" s="22">
        <f t="shared" si="0"/>
        <v>12</v>
      </c>
      <c r="L18" s="22">
        <f t="shared" si="1"/>
        <v>12</v>
      </c>
      <c r="M18" s="255">
        <f t="shared" si="2"/>
        <v>24</v>
      </c>
      <c r="N18" s="39">
        <v>12</v>
      </c>
      <c r="O18" s="61">
        <v>12</v>
      </c>
      <c r="P18" s="319">
        <f t="shared" si="3"/>
        <v>24</v>
      </c>
      <c r="Q18" s="144">
        <f t="shared" si="4"/>
        <v>1</v>
      </c>
      <c r="R18" s="162">
        <v>0</v>
      </c>
      <c r="S18" s="219">
        <v>0</v>
      </c>
      <c r="T18" s="257">
        <v>0</v>
      </c>
      <c r="U18" s="143">
        <v>0</v>
      </c>
      <c r="V18" s="171">
        <v>0</v>
      </c>
      <c r="W18" s="171">
        <v>0</v>
      </c>
      <c r="X18" s="257">
        <v>0</v>
      </c>
      <c r="Y18" s="362">
        <v>0</v>
      </c>
      <c r="Z18" s="171">
        <v>0</v>
      </c>
      <c r="AA18" s="171">
        <v>0</v>
      </c>
      <c r="AB18" s="171">
        <v>0</v>
      </c>
      <c r="AC18" s="171">
        <v>0</v>
      </c>
      <c r="AD18" s="257">
        <v>0</v>
      </c>
      <c r="AE18" s="143">
        <v>0</v>
      </c>
      <c r="AF18" s="102">
        <v>0</v>
      </c>
      <c r="AG18" s="102">
        <v>0</v>
      </c>
      <c r="AH18" s="102">
        <v>0</v>
      </c>
      <c r="AI18" s="171">
        <v>0</v>
      </c>
      <c r="AJ18" s="257">
        <v>0</v>
      </c>
      <c r="AK18" s="393">
        <v>0</v>
      </c>
    </row>
    <row r="19" spans="1:37" ht="20.399999999999999" thickBot="1">
      <c r="A19" s="519" t="s">
        <v>334</v>
      </c>
      <c r="B19" s="17">
        <v>44</v>
      </c>
      <c r="C19" s="254">
        <v>36</v>
      </c>
      <c r="D19" s="283">
        <v>80</v>
      </c>
      <c r="E19" s="143">
        <v>21</v>
      </c>
      <c r="F19" s="102">
        <v>18</v>
      </c>
      <c r="G19" s="102">
        <v>13</v>
      </c>
      <c r="H19" s="102">
        <v>15</v>
      </c>
      <c r="I19" s="102">
        <v>10</v>
      </c>
      <c r="J19" s="171">
        <v>3</v>
      </c>
      <c r="K19" s="22">
        <f t="shared" si="0"/>
        <v>44</v>
      </c>
      <c r="L19" s="22">
        <f t="shared" si="1"/>
        <v>36</v>
      </c>
      <c r="M19" s="283">
        <f t="shared" si="2"/>
        <v>80</v>
      </c>
      <c r="N19" s="20">
        <v>0</v>
      </c>
      <c r="O19" s="18">
        <v>0</v>
      </c>
      <c r="P19" s="18">
        <f t="shared" si="3"/>
        <v>0</v>
      </c>
      <c r="Q19" s="144">
        <f t="shared" si="4"/>
        <v>0</v>
      </c>
      <c r="R19" s="390">
        <v>0</v>
      </c>
      <c r="S19" s="370">
        <v>0</v>
      </c>
      <c r="T19" s="255">
        <v>0</v>
      </c>
      <c r="U19" s="372">
        <v>0</v>
      </c>
      <c r="V19" s="373">
        <v>0</v>
      </c>
      <c r="W19" s="373">
        <v>0</v>
      </c>
      <c r="X19" s="256">
        <v>0</v>
      </c>
      <c r="Y19" s="374">
        <v>0</v>
      </c>
      <c r="Z19" s="373">
        <v>0</v>
      </c>
      <c r="AA19" s="373">
        <v>0</v>
      </c>
      <c r="AB19" s="373">
        <v>0</v>
      </c>
      <c r="AC19" s="373">
        <v>0</v>
      </c>
      <c r="AD19" s="256">
        <v>0</v>
      </c>
      <c r="AE19" s="143">
        <v>0</v>
      </c>
      <c r="AF19" s="102">
        <v>0</v>
      </c>
      <c r="AG19" s="102">
        <v>0</v>
      </c>
      <c r="AH19" s="102">
        <v>0</v>
      </c>
      <c r="AI19" s="171">
        <v>0</v>
      </c>
      <c r="AJ19" s="257">
        <v>0</v>
      </c>
      <c r="AK19" s="393">
        <v>0</v>
      </c>
    </row>
    <row r="20" spans="1:37" ht="20.399999999999999" thickBot="1">
      <c r="A20" s="519" t="s">
        <v>335</v>
      </c>
      <c r="B20" s="17">
        <v>8</v>
      </c>
      <c r="C20" s="254">
        <v>84</v>
      </c>
      <c r="D20" s="257">
        <v>92</v>
      </c>
      <c r="E20" s="143">
        <v>4</v>
      </c>
      <c r="F20" s="102">
        <v>61</v>
      </c>
      <c r="G20" s="102">
        <v>2</v>
      </c>
      <c r="H20" s="102">
        <v>16</v>
      </c>
      <c r="I20" s="102">
        <v>2</v>
      </c>
      <c r="J20" s="171">
        <v>7</v>
      </c>
      <c r="K20" s="22">
        <f t="shared" si="0"/>
        <v>8</v>
      </c>
      <c r="L20" s="22">
        <f t="shared" si="1"/>
        <v>84</v>
      </c>
      <c r="M20" s="257">
        <f t="shared" si="2"/>
        <v>92</v>
      </c>
      <c r="N20" s="20">
        <v>2</v>
      </c>
      <c r="O20" s="18">
        <v>16</v>
      </c>
      <c r="P20" s="18">
        <f t="shared" si="3"/>
        <v>18</v>
      </c>
      <c r="Q20" s="144">
        <f t="shared" si="4"/>
        <v>0.19565217391304349</v>
      </c>
      <c r="R20" s="390">
        <v>0</v>
      </c>
      <c r="S20" s="370">
        <v>1</v>
      </c>
      <c r="T20" s="255">
        <v>1</v>
      </c>
      <c r="U20" s="372">
        <v>0</v>
      </c>
      <c r="V20" s="373">
        <v>1</v>
      </c>
      <c r="W20" s="373">
        <v>0</v>
      </c>
      <c r="X20" s="256">
        <v>1</v>
      </c>
      <c r="Y20" s="374">
        <v>0</v>
      </c>
      <c r="Z20" s="373">
        <v>0</v>
      </c>
      <c r="AA20" s="373">
        <v>0</v>
      </c>
      <c r="AB20" s="373">
        <v>1</v>
      </c>
      <c r="AC20" s="373">
        <v>0</v>
      </c>
      <c r="AD20" s="256">
        <v>1</v>
      </c>
      <c r="AE20" s="143">
        <v>0</v>
      </c>
      <c r="AF20" s="102">
        <v>0</v>
      </c>
      <c r="AG20" s="102">
        <v>0</v>
      </c>
      <c r="AH20" s="102">
        <v>1</v>
      </c>
      <c r="AI20" s="171">
        <v>0</v>
      </c>
      <c r="AJ20" s="257">
        <v>1</v>
      </c>
      <c r="AK20" s="393">
        <v>0.01</v>
      </c>
    </row>
    <row r="21" spans="1:37" ht="20.399999999999999" thickBot="1">
      <c r="A21" s="634" t="s">
        <v>336</v>
      </c>
      <c r="B21" s="635">
        <f t="shared" ref="B21:L21" si="5">SUM(B7:B20)</f>
        <v>159</v>
      </c>
      <c r="C21" s="636">
        <f t="shared" si="5"/>
        <v>402</v>
      </c>
      <c r="D21" s="637">
        <f t="shared" si="5"/>
        <v>561</v>
      </c>
      <c r="E21" s="638">
        <f t="shared" si="5"/>
        <v>46</v>
      </c>
      <c r="F21" s="639">
        <f t="shared" si="5"/>
        <v>156</v>
      </c>
      <c r="G21" s="639">
        <f t="shared" si="5"/>
        <v>41</v>
      </c>
      <c r="H21" s="638">
        <f t="shared" si="5"/>
        <v>117</v>
      </c>
      <c r="I21" s="639">
        <f t="shared" si="5"/>
        <v>72</v>
      </c>
      <c r="J21" s="639">
        <f t="shared" si="5"/>
        <v>129</v>
      </c>
      <c r="K21" s="640">
        <f t="shared" si="5"/>
        <v>159</v>
      </c>
      <c r="L21" s="641">
        <f t="shared" si="5"/>
        <v>402</v>
      </c>
      <c r="M21" s="253">
        <f>K21+L21</f>
        <v>561</v>
      </c>
      <c r="N21" s="642">
        <f>SUM(N7:N20)</f>
        <v>72</v>
      </c>
      <c r="O21" s="643">
        <f>SUM(O7:O20)</f>
        <v>200</v>
      </c>
      <c r="P21" s="320">
        <f t="shared" si="3"/>
        <v>272</v>
      </c>
      <c r="Q21" s="321">
        <f>P21/D21</f>
        <v>0.48484848484848486</v>
      </c>
      <c r="R21" s="644">
        <f t="shared" ref="R21:Y21" si="6">SUM(R7:R20)</f>
        <v>28</v>
      </c>
      <c r="S21" s="642">
        <f t="shared" si="6"/>
        <v>60</v>
      </c>
      <c r="T21" s="637">
        <f t="shared" si="6"/>
        <v>88</v>
      </c>
      <c r="U21" s="638">
        <f t="shared" si="6"/>
        <v>26</v>
      </c>
      <c r="V21" s="639">
        <f t="shared" si="6"/>
        <v>13</v>
      </c>
      <c r="W21" s="645">
        <f t="shared" si="6"/>
        <v>49</v>
      </c>
      <c r="X21" s="637">
        <f t="shared" si="6"/>
        <v>88</v>
      </c>
      <c r="Y21" s="646">
        <f t="shared" si="6"/>
        <v>5</v>
      </c>
      <c r="Z21" s="639">
        <f t="shared" ref="Z21:AC21" si="7">SUM(Z7:Z20)</f>
        <v>5</v>
      </c>
      <c r="AA21" s="639">
        <f t="shared" si="7"/>
        <v>21</v>
      </c>
      <c r="AB21" s="639">
        <f t="shared" si="7"/>
        <v>53</v>
      </c>
      <c r="AC21" s="638">
        <f t="shared" si="7"/>
        <v>4</v>
      </c>
      <c r="AD21" s="637">
        <f t="shared" ref="AD21:AJ21" si="8">SUM(AD7:AD20)</f>
        <v>88</v>
      </c>
      <c r="AE21" s="646">
        <f t="shared" si="8"/>
        <v>33</v>
      </c>
      <c r="AF21" s="647">
        <f t="shared" si="8"/>
        <v>14</v>
      </c>
      <c r="AG21" s="647">
        <f t="shared" si="8"/>
        <v>24</v>
      </c>
      <c r="AH21" s="647">
        <f t="shared" si="8"/>
        <v>11</v>
      </c>
      <c r="AI21" s="638">
        <f t="shared" si="8"/>
        <v>6</v>
      </c>
      <c r="AJ21" s="637">
        <f t="shared" si="8"/>
        <v>88</v>
      </c>
      <c r="AK21" s="648">
        <f>AJ21/D21</f>
        <v>0.15686274509803921</v>
      </c>
    </row>
  </sheetData>
  <mergeCells count="49"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AC5:AC6"/>
    <mergeCell ref="AE3:AJ4"/>
    <mergeCell ref="AB5:AB6"/>
    <mergeCell ref="W5:W6"/>
    <mergeCell ref="AI5:AI6"/>
    <mergeCell ref="AD5:AD6"/>
    <mergeCell ref="AE5:AE6"/>
    <mergeCell ref="AF5:AF6"/>
    <mergeCell ref="AG5:AG6"/>
    <mergeCell ref="AH5:AH6"/>
    <mergeCell ref="Y5:Y6"/>
    <mergeCell ref="Z5:Z6"/>
    <mergeCell ref="Y3:AD4"/>
    <mergeCell ref="AJ5:AJ6"/>
    <mergeCell ref="H5:H6"/>
    <mergeCell ref="I5:I6"/>
    <mergeCell ref="Q5:Q6"/>
    <mergeCell ref="AA5:AA6"/>
    <mergeCell ref="X5:X6"/>
    <mergeCell ref="R5:R6"/>
    <mergeCell ref="S5:S6"/>
    <mergeCell ref="E2:M2"/>
    <mergeCell ref="M3:M6"/>
    <mergeCell ref="T5:T6"/>
    <mergeCell ref="U5:U6"/>
    <mergeCell ref="V5:V6"/>
    <mergeCell ref="U3:X4"/>
    <mergeCell ref="J5:J6"/>
    <mergeCell ref="N5:N6"/>
    <mergeCell ref="E3:F4"/>
    <mergeCell ref="G3:H4"/>
    <mergeCell ref="I3:J4"/>
    <mergeCell ref="K3:K6"/>
    <mergeCell ref="L3:L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view="pageBreakPreview" topLeftCell="A17" zoomScale="60" zoomScaleNormal="37" workbookViewId="0">
      <selection activeCell="S31" sqref="S31:S32"/>
    </sheetView>
  </sheetViews>
  <sheetFormatPr defaultColWidth="9" defaultRowHeight="15.6"/>
  <cols>
    <col min="1" max="1" width="22.33203125" style="178" customWidth="1"/>
    <col min="2" max="16384" width="9" style="178"/>
  </cols>
  <sheetData>
    <row r="1" spans="1:37" s="649" customFormat="1" ht="51" customHeight="1" thickBot="1">
      <c r="A1" s="1280" t="s">
        <v>348</v>
      </c>
      <c r="B1" s="1281"/>
      <c r="C1" s="1281"/>
      <c r="D1" s="1281"/>
      <c r="E1" s="1281"/>
      <c r="F1" s="1281"/>
      <c r="G1" s="1281"/>
      <c r="H1" s="1281"/>
      <c r="I1" s="1281"/>
      <c r="J1" s="1281"/>
      <c r="K1" s="1281"/>
      <c r="L1" s="1281"/>
      <c r="M1" s="1281"/>
      <c r="N1" s="1281"/>
      <c r="O1" s="1281"/>
      <c r="P1" s="1281"/>
      <c r="Q1" s="1281"/>
      <c r="R1" s="1281"/>
      <c r="S1" s="1281"/>
      <c r="T1" s="1281"/>
      <c r="U1" s="1281"/>
      <c r="V1" s="1281"/>
      <c r="W1" s="1281"/>
      <c r="X1" s="1281"/>
      <c r="Y1" s="1281"/>
      <c r="Z1" s="1281"/>
      <c r="AA1" s="1281"/>
      <c r="AB1" s="1281"/>
      <c r="AC1" s="1281"/>
      <c r="AD1" s="1281"/>
      <c r="AE1" s="1281"/>
      <c r="AF1" s="1281"/>
      <c r="AG1" s="1281"/>
      <c r="AH1" s="1281"/>
      <c r="AI1" s="1281"/>
      <c r="AJ1" s="1281"/>
      <c r="AK1" s="1281"/>
    </row>
    <row r="2" spans="1:37" s="649" customFormat="1" ht="21" customHeight="1" thickTop="1" thickBot="1">
      <c r="A2" s="1282" t="s">
        <v>349</v>
      </c>
      <c r="B2" s="1224" t="s">
        <v>350</v>
      </c>
      <c r="C2" s="1225"/>
      <c r="D2" s="1285"/>
      <c r="E2" s="1224" t="s">
        <v>351</v>
      </c>
      <c r="F2" s="1225"/>
      <c r="G2" s="1225"/>
      <c r="H2" s="1225"/>
      <c r="I2" s="1225"/>
      <c r="J2" s="1225"/>
      <c r="K2" s="1225"/>
      <c r="L2" s="1225"/>
      <c r="M2" s="1226"/>
      <c r="N2" s="1225" t="s">
        <v>352</v>
      </c>
      <c r="O2" s="1225"/>
      <c r="P2" s="1225"/>
      <c r="Q2" s="1226"/>
      <c r="R2" s="1288" t="s">
        <v>353</v>
      </c>
      <c r="S2" s="1289"/>
      <c r="T2" s="1289"/>
      <c r="U2" s="1289"/>
      <c r="V2" s="1289"/>
      <c r="W2" s="1289"/>
      <c r="X2" s="1289"/>
      <c r="Y2" s="1289"/>
      <c r="Z2" s="1289"/>
      <c r="AA2" s="1289"/>
      <c r="AB2" s="1289"/>
      <c r="AC2" s="1289"/>
      <c r="AD2" s="1289"/>
      <c r="AE2" s="1289"/>
      <c r="AF2" s="1289"/>
      <c r="AG2" s="1289"/>
      <c r="AH2" s="1289"/>
      <c r="AI2" s="1289"/>
      <c r="AJ2" s="1290"/>
      <c r="AK2" s="1291" t="s">
        <v>282</v>
      </c>
    </row>
    <row r="3" spans="1:37" s="649" customFormat="1" ht="18.600000000000001" thickTop="1">
      <c r="A3" s="1283"/>
      <c r="B3" s="1294" t="s">
        <v>9</v>
      </c>
      <c r="C3" s="1297" t="s">
        <v>10</v>
      </c>
      <c r="D3" s="796" t="s">
        <v>11</v>
      </c>
      <c r="E3" s="1241" t="s">
        <v>283</v>
      </c>
      <c r="F3" s="1242"/>
      <c r="G3" s="1245" t="s">
        <v>354</v>
      </c>
      <c r="H3" s="1242"/>
      <c r="I3" s="1245" t="s">
        <v>355</v>
      </c>
      <c r="J3" s="1247"/>
      <c r="K3" s="1249" t="s">
        <v>250</v>
      </c>
      <c r="L3" s="1252" t="s">
        <v>251</v>
      </c>
      <c r="M3" s="796" t="s">
        <v>14</v>
      </c>
      <c r="N3" s="1286"/>
      <c r="O3" s="1286"/>
      <c r="P3" s="1286"/>
      <c r="Q3" s="1286"/>
      <c r="R3" s="1231" t="s">
        <v>252</v>
      </c>
      <c r="S3" s="1232"/>
      <c r="T3" s="1233"/>
      <c r="U3" s="1231" t="s">
        <v>253</v>
      </c>
      <c r="V3" s="1232"/>
      <c r="W3" s="1232"/>
      <c r="X3" s="1233"/>
      <c r="Y3" s="1231" t="s">
        <v>254</v>
      </c>
      <c r="Z3" s="1232"/>
      <c r="AA3" s="1232"/>
      <c r="AB3" s="1232"/>
      <c r="AC3" s="1232"/>
      <c r="AD3" s="1233"/>
      <c r="AE3" s="1265" t="s">
        <v>356</v>
      </c>
      <c r="AF3" s="1266"/>
      <c r="AG3" s="1266"/>
      <c r="AH3" s="1266"/>
      <c r="AI3" s="1266"/>
      <c r="AJ3" s="1267"/>
      <c r="AK3" s="1292"/>
    </row>
    <row r="4" spans="1:37" s="649" customFormat="1" ht="18.600000000000001" thickBot="1">
      <c r="A4" s="1283"/>
      <c r="B4" s="1295"/>
      <c r="C4" s="1298"/>
      <c r="D4" s="797"/>
      <c r="E4" s="1243"/>
      <c r="F4" s="1244"/>
      <c r="G4" s="1246"/>
      <c r="H4" s="1244"/>
      <c r="I4" s="1246"/>
      <c r="J4" s="1248"/>
      <c r="K4" s="1250"/>
      <c r="L4" s="1253"/>
      <c r="M4" s="797"/>
      <c r="N4" s="1287"/>
      <c r="O4" s="1287"/>
      <c r="P4" s="1286"/>
      <c r="Q4" s="1286"/>
      <c r="R4" s="1234"/>
      <c r="S4" s="1235"/>
      <c r="T4" s="1279"/>
      <c r="U4" s="1234"/>
      <c r="V4" s="1235"/>
      <c r="W4" s="1235"/>
      <c r="X4" s="1236"/>
      <c r="Y4" s="1234"/>
      <c r="Z4" s="1235"/>
      <c r="AA4" s="1235"/>
      <c r="AB4" s="1235"/>
      <c r="AC4" s="1235"/>
      <c r="AD4" s="1279"/>
      <c r="AE4" s="1268"/>
      <c r="AF4" s="1269"/>
      <c r="AG4" s="1269"/>
      <c r="AH4" s="1269"/>
      <c r="AI4" s="1269"/>
      <c r="AJ4" s="1270"/>
      <c r="AK4" s="1292"/>
    </row>
    <row r="5" spans="1:37" s="649" customFormat="1" ht="18">
      <c r="A5" s="1283"/>
      <c r="B5" s="1295"/>
      <c r="C5" s="1298"/>
      <c r="D5" s="797"/>
      <c r="E5" s="1255" t="s">
        <v>9</v>
      </c>
      <c r="F5" s="1257" t="s">
        <v>10</v>
      </c>
      <c r="G5" s="1257" t="s">
        <v>9</v>
      </c>
      <c r="H5" s="1257" t="s">
        <v>10</v>
      </c>
      <c r="I5" s="1257" t="s">
        <v>9</v>
      </c>
      <c r="J5" s="1237" t="s">
        <v>10</v>
      </c>
      <c r="K5" s="1250"/>
      <c r="L5" s="1253"/>
      <c r="M5" s="797"/>
      <c r="N5" s="1239" t="s">
        <v>9</v>
      </c>
      <c r="O5" s="1300" t="s">
        <v>10</v>
      </c>
      <c r="P5" s="796" t="s">
        <v>11</v>
      </c>
      <c r="Q5" s="1259" t="s">
        <v>256</v>
      </c>
      <c r="R5" s="1277" t="s">
        <v>9</v>
      </c>
      <c r="S5" s="1263" t="s">
        <v>10</v>
      </c>
      <c r="T5" s="796" t="s">
        <v>257</v>
      </c>
      <c r="U5" s="1227" t="s">
        <v>284</v>
      </c>
      <c r="V5" s="1229" t="s">
        <v>258</v>
      </c>
      <c r="W5" s="1229" t="s">
        <v>259</v>
      </c>
      <c r="X5" s="1261" t="s">
        <v>257</v>
      </c>
      <c r="Y5" s="1277" t="s">
        <v>260</v>
      </c>
      <c r="Z5" s="1229" t="s">
        <v>261</v>
      </c>
      <c r="AA5" s="1229" t="s">
        <v>262</v>
      </c>
      <c r="AB5" s="1229" t="s">
        <v>263</v>
      </c>
      <c r="AC5" s="1263" t="s">
        <v>264</v>
      </c>
      <c r="AD5" s="796" t="s">
        <v>11</v>
      </c>
      <c r="AE5" s="1273" t="s">
        <v>265</v>
      </c>
      <c r="AF5" s="1275" t="s">
        <v>266</v>
      </c>
      <c r="AG5" s="1275" t="s">
        <v>267</v>
      </c>
      <c r="AH5" s="1275" t="s">
        <v>268</v>
      </c>
      <c r="AI5" s="1271" t="s">
        <v>269</v>
      </c>
      <c r="AJ5" s="796" t="s">
        <v>270</v>
      </c>
      <c r="AK5" s="1292"/>
    </row>
    <row r="6" spans="1:37" s="649" customFormat="1" ht="18.600000000000001" thickBot="1">
      <c r="A6" s="1284"/>
      <c r="B6" s="1296"/>
      <c r="C6" s="1299"/>
      <c r="D6" s="798"/>
      <c r="E6" s="1256"/>
      <c r="F6" s="1258"/>
      <c r="G6" s="1258"/>
      <c r="H6" s="1258"/>
      <c r="I6" s="1258"/>
      <c r="J6" s="1238"/>
      <c r="K6" s="1251"/>
      <c r="L6" s="1254"/>
      <c r="M6" s="797"/>
      <c r="N6" s="1240"/>
      <c r="O6" s="1301"/>
      <c r="P6" s="798"/>
      <c r="Q6" s="1260"/>
      <c r="R6" s="1278"/>
      <c r="S6" s="1264"/>
      <c r="T6" s="798"/>
      <c r="U6" s="1228"/>
      <c r="V6" s="1230"/>
      <c r="W6" s="1230"/>
      <c r="X6" s="1262"/>
      <c r="Y6" s="1278"/>
      <c r="Z6" s="1230"/>
      <c r="AA6" s="1230"/>
      <c r="AB6" s="1230"/>
      <c r="AC6" s="1264"/>
      <c r="AD6" s="798"/>
      <c r="AE6" s="1274"/>
      <c r="AF6" s="1276"/>
      <c r="AG6" s="1276"/>
      <c r="AH6" s="1276"/>
      <c r="AI6" s="1272"/>
      <c r="AJ6" s="798"/>
      <c r="AK6" s="1293"/>
    </row>
    <row r="7" spans="1:37" ht="50.4" thickTop="1" thickBot="1">
      <c r="A7" s="650" t="s">
        <v>357</v>
      </c>
      <c r="B7" s="651">
        <v>6</v>
      </c>
      <c r="C7" s="652">
        <v>19</v>
      </c>
      <c r="D7" s="653">
        <f>SUM(B7:C7)</f>
        <v>25</v>
      </c>
      <c r="E7" s="654">
        <v>2</v>
      </c>
      <c r="F7" s="655">
        <v>9</v>
      </c>
      <c r="G7" s="655">
        <v>1</v>
      </c>
      <c r="H7" s="655">
        <v>6</v>
      </c>
      <c r="I7" s="655">
        <v>3</v>
      </c>
      <c r="J7" s="656">
        <v>4</v>
      </c>
      <c r="K7" s="657">
        <f>E7+G7+I7</f>
        <v>6</v>
      </c>
      <c r="L7" s="657">
        <f>F7+H7+J7</f>
        <v>19</v>
      </c>
      <c r="M7" s="658">
        <f>K7+L7</f>
        <v>25</v>
      </c>
      <c r="N7" s="659">
        <v>1</v>
      </c>
      <c r="O7" s="652">
        <v>4</v>
      </c>
      <c r="P7" s="653">
        <f>N7+O7</f>
        <v>5</v>
      </c>
      <c r="Q7" s="660">
        <f>P7/D7</f>
        <v>0.2</v>
      </c>
      <c r="R7" s="661">
        <v>1</v>
      </c>
      <c r="S7" s="656">
        <v>1</v>
      </c>
      <c r="T7" s="653">
        <v>2</v>
      </c>
      <c r="U7" s="659">
        <v>2</v>
      </c>
      <c r="V7" s="652">
        <v>0</v>
      </c>
      <c r="W7" s="652">
        <v>0</v>
      </c>
      <c r="X7" s="662">
        <v>2</v>
      </c>
      <c r="Y7" s="663">
        <v>1</v>
      </c>
      <c r="Z7" s="652">
        <v>0</v>
      </c>
      <c r="AA7" s="652">
        <v>1</v>
      </c>
      <c r="AB7" s="652">
        <v>0</v>
      </c>
      <c r="AC7" s="652">
        <v>0</v>
      </c>
      <c r="AD7" s="653">
        <v>2</v>
      </c>
      <c r="AE7" s="664">
        <v>0</v>
      </c>
      <c r="AF7" s="665">
        <v>1</v>
      </c>
      <c r="AG7" s="665">
        <v>0</v>
      </c>
      <c r="AH7" s="665">
        <v>1</v>
      </c>
      <c r="AI7" s="666">
        <v>0</v>
      </c>
      <c r="AJ7" s="653">
        <v>2</v>
      </c>
      <c r="AK7" s="667">
        <f>AJ7/D7</f>
        <v>0.08</v>
      </c>
    </row>
    <row r="8" spans="1:37" ht="49.8" thickBot="1">
      <c r="A8" s="668" t="s">
        <v>358</v>
      </c>
      <c r="B8" s="8">
        <v>18</v>
      </c>
      <c r="C8" s="241">
        <v>15</v>
      </c>
      <c r="D8" s="653">
        <f t="shared" ref="D8:D22" si="0">SUM(B8:C8)</f>
        <v>33</v>
      </c>
      <c r="E8" s="11">
        <v>0</v>
      </c>
      <c r="F8" s="9">
        <v>2</v>
      </c>
      <c r="G8" s="9">
        <v>1</v>
      </c>
      <c r="H8" s="9">
        <v>3</v>
      </c>
      <c r="I8" s="9">
        <v>17</v>
      </c>
      <c r="J8" s="241">
        <v>10</v>
      </c>
      <c r="K8" s="669">
        <f t="shared" ref="K8:K22" si="1">E8+G8+I8</f>
        <v>18</v>
      </c>
      <c r="L8" s="669">
        <f t="shared" ref="L8:L22" si="2">F8+H8+J8</f>
        <v>15</v>
      </c>
      <c r="M8" s="670">
        <f t="shared" ref="M8:M23" si="3">K8+L8</f>
        <v>33</v>
      </c>
      <c r="N8" s="11">
        <v>18</v>
      </c>
      <c r="O8" s="241">
        <v>15</v>
      </c>
      <c r="P8" s="653">
        <f t="shared" ref="P8:P23" si="4">N8+O8</f>
        <v>33</v>
      </c>
      <c r="Q8" s="660">
        <f t="shared" ref="Q8:Q23" si="5">P8/D8</f>
        <v>1</v>
      </c>
      <c r="R8" s="12">
        <v>0</v>
      </c>
      <c r="S8" s="242">
        <v>0</v>
      </c>
      <c r="T8" s="237">
        <v>0</v>
      </c>
      <c r="U8" s="13">
        <v>0</v>
      </c>
      <c r="V8" s="242">
        <v>0</v>
      </c>
      <c r="W8" s="242">
        <v>0</v>
      </c>
      <c r="X8" s="7">
        <v>0</v>
      </c>
      <c r="Y8" s="316">
        <v>0</v>
      </c>
      <c r="Z8" s="242">
        <v>0</v>
      </c>
      <c r="AA8" s="242">
        <v>0</v>
      </c>
      <c r="AB8" s="242">
        <v>0</v>
      </c>
      <c r="AC8" s="242">
        <v>0</v>
      </c>
      <c r="AD8" s="237">
        <v>0</v>
      </c>
      <c r="AE8" s="13">
        <v>0</v>
      </c>
      <c r="AF8" s="145">
        <v>0</v>
      </c>
      <c r="AG8" s="145">
        <v>0</v>
      </c>
      <c r="AH8" s="145">
        <v>0</v>
      </c>
      <c r="AI8" s="242">
        <v>0</v>
      </c>
      <c r="AJ8" s="237">
        <v>0</v>
      </c>
      <c r="AK8" s="667">
        <f t="shared" ref="AK8:AK23" si="6">AJ8/D8</f>
        <v>0</v>
      </c>
    </row>
    <row r="9" spans="1:37" ht="49.8" thickBot="1">
      <c r="A9" s="671" t="s">
        <v>359</v>
      </c>
      <c r="B9" s="12">
        <v>13</v>
      </c>
      <c r="C9" s="242">
        <v>32</v>
      </c>
      <c r="D9" s="653">
        <f t="shared" si="0"/>
        <v>45</v>
      </c>
      <c r="E9" s="13">
        <v>4</v>
      </c>
      <c r="F9" s="145">
        <v>12</v>
      </c>
      <c r="G9" s="145">
        <v>2</v>
      </c>
      <c r="H9" s="145">
        <v>14</v>
      </c>
      <c r="I9" s="145">
        <v>7</v>
      </c>
      <c r="J9" s="242">
        <v>6</v>
      </c>
      <c r="K9" s="669">
        <f t="shared" si="1"/>
        <v>13</v>
      </c>
      <c r="L9" s="669">
        <f t="shared" si="2"/>
        <v>32</v>
      </c>
      <c r="M9" s="672">
        <f t="shared" si="3"/>
        <v>45</v>
      </c>
      <c r="N9" s="13">
        <v>8</v>
      </c>
      <c r="O9" s="242">
        <v>20</v>
      </c>
      <c r="P9" s="653">
        <f t="shared" si="4"/>
        <v>28</v>
      </c>
      <c r="Q9" s="660">
        <f t="shared" si="5"/>
        <v>0.62222222222222223</v>
      </c>
      <c r="R9" s="12">
        <v>2</v>
      </c>
      <c r="S9" s="242">
        <v>9</v>
      </c>
      <c r="T9" s="237">
        <v>11</v>
      </c>
      <c r="U9" s="13">
        <v>6</v>
      </c>
      <c r="V9" s="242">
        <v>5</v>
      </c>
      <c r="W9" s="242">
        <v>0</v>
      </c>
      <c r="X9" s="7">
        <v>11</v>
      </c>
      <c r="Y9" s="316">
        <v>0</v>
      </c>
      <c r="Z9" s="242">
        <v>2</v>
      </c>
      <c r="AA9" s="242">
        <v>3</v>
      </c>
      <c r="AB9" s="242">
        <v>4</v>
      </c>
      <c r="AC9" s="242">
        <v>2</v>
      </c>
      <c r="AD9" s="237">
        <v>11</v>
      </c>
      <c r="AE9" s="13">
        <v>0</v>
      </c>
      <c r="AF9" s="145">
        <v>0</v>
      </c>
      <c r="AG9" s="145">
        <v>0</v>
      </c>
      <c r="AH9" s="145">
        <v>7</v>
      </c>
      <c r="AI9" s="242">
        <v>4</v>
      </c>
      <c r="AJ9" s="237">
        <v>11</v>
      </c>
      <c r="AK9" s="667">
        <f t="shared" si="6"/>
        <v>0.24444444444444444</v>
      </c>
    </row>
    <row r="10" spans="1:37" ht="49.8" thickBot="1">
      <c r="A10" s="671" t="s">
        <v>338</v>
      </c>
      <c r="B10" s="37">
        <v>9</v>
      </c>
      <c r="C10" s="245">
        <v>18</v>
      </c>
      <c r="D10" s="653">
        <f t="shared" si="0"/>
        <v>27</v>
      </c>
      <c r="E10" s="673">
        <v>4</v>
      </c>
      <c r="F10" s="674">
        <v>10</v>
      </c>
      <c r="G10" s="674">
        <v>3</v>
      </c>
      <c r="H10" s="674">
        <v>7</v>
      </c>
      <c r="I10" s="674">
        <v>2</v>
      </c>
      <c r="J10" s="245">
        <v>1</v>
      </c>
      <c r="K10" s="669">
        <f t="shared" si="1"/>
        <v>9</v>
      </c>
      <c r="L10" s="669">
        <f t="shared" si="2"/>
        <v>18</v>
      </c>
      <c r="M10" s="675">
        <f t="shared" si="3"/>
        <v>27</v>
      </c>
      <c r="N10" s="673">
        <v>7</v>
      </c>
      <c r="O10" s="245">
        <v>10</v>
      </c>
      <c r="P10" s="653">
        <f t="shared" si="4"/>
        <v>17</v>
      </c>
      <c r="Q10" s="660">
        <f t="shared" si="5"/>
        <v>0.62962962962962965</v>
      </c>
      <c r="R10" s="37">
        <v>1</v>
      </c>
      <c r="S10" s="245">
        <v>1</v>
      </c>
      <c r="T10" s="247">
        <v>2</v>
      </c>
      <c r="U10" s="673">
        <v>0</v>
      </c>
      <c r="V10" s="245">
        <v>1</v>
      </c>
      <c r="W10" s="245">
        <v>1</v>
      </c>
      <c r="X10" s="676">
        <v>2</v>
      </c>
      <c r="Y10" s="277">
        <v>0</v>
      </c>
      <c r="Z10" s="245">
        <v>0</v>
      </c>
      <c r="AA10" s="245">
        <v>0</v>
      </c>
      <c r="AB10" s="245">
        <v>0</v>
      </c>
      <c r="AC10" s="245">
        <v>2</v>
      </c>
      <c r="AD10" s="247">
        <v>2</v>
      </c>
      <c r="AE10" s="673">
        <v>0</v>
      </c>
      <c r="AF10" s="674">
        <v>0</v>
      </c>
      <c r="AG10" s="674">
        <v>0</v>
      </c>
      <c r="AH10" s="674">
        <v>1</v>
      </c>
      <c r="AI10" s="245">
        <v>1</v>
      </c>
      <c r="AJ10" s="247">
        <v>2</v>
      </c>
      <c r="AK10" s="667">
        <f t="shared" si="6"/>
        <v>7.407407407407407E-2</v>
      </c>
    </row>
    <row r="11" spans="1:37" ht="49.8" thickBot="1">
      <c r="A11" s="671" t="s">
        <v>339</v>
      </c>
      <c r="B11" s="14">
        <v>8</v>
      </c>
      <c r="C11" s="243">
        <v>30</v>
      </c>
      <c r="D11" s="653">
        <f t="shared" si="0"/>
        <v>38</v>
      </c>
      <c r="E11" s="16">
        <v>3</v>
      </c>
      <c r="F11" s="15">
        <v>13</v>
      </c>
      <c r="G11" s="15">
        <v>2</v>
      </c>
      <c r="H11" s="15">
        <v>11</v>
      </c>
      <c r="I11" s="15">
        <v>3</v>
      </c>
      <c r="J11" s="243">
        <v>6</v>
      </c>
      <c r="K11" s="669">
        <f t="shared" si="1"/>
        <v>8</v>
      </c>
      <c r="L11" s="669">
        <f t="shared" si="2"/>
        <v>30</v>
      </c>
      <c r="M11" s="672">
        <f t="shared" si="3"/>
        <v>38</v>
      </c>
      <c r="N11" s="39">
        <v>5</v>
      </c>
      <c r="O11" s="245">
        <v>27</v>
      </c>
      <c r="P11" s="653">
        <f t="shared" si="4"/>
        <v>32</v>
      </c>
      <c r="Q11" s="660">
        <f t="shared" si="5"/>
        <v>0.84210526315789469</v>
      </c>
      <c r="R11" s="14">
        <v>0</v>
      </c>
      <c r="S11" s="243">
        <v>0</v>
      </c>
      <c r="T11" s="237">
        <v>0</v>
      </c>
      <c r="U11" s="16">
        <v>0</v>
      </c>
      <c r="V11" s="243">
        <v>0</v>
      </c>
      <c r="W11" s="243">
        <v>0</v>
      </c>
      <c r="X11" s="7">
        <v>0</v>
      </c>
      <c r="Y11" s="677">
        <v>0</v>
      </c>
      <c r="Z11" s="243">
        <v>0</v>
      </c>
      <c r="AA11" s="243">
        <v>0</v>
      </c>
      <c r="AB11" s="243">
        <v>0</v>
      </c>
      <c r="AC11" s="243">
        <v>0</v>
      </c>
      <c r="AD11" s="237">
        <v>0</v>
      </c>
      <c r="AE11" s="16">
        <v>0</v>
      </c>
      <c r="AF11" s="15">
        <v>0</v>
      </c>
      <c r="AG11" s="15">
        <v>0</v>
      </c>
      <c r="AH11" s="15">
        <v>0</v>
      </c>
      <c r="AI11" s="243">
        <v>0</v>
      </c>
      <c r="AJ11" s="237">
        <v>0</v>
      </c>
      <c r="AK11" s="667">
        <f t="shared" si="6"/>
        <v>0</v>
      </c>
    </row>
    <row r="12" spans="1:37" ht="49.8" thickBot="1">
      <c r="A12" s="671" t="s">
        <v>340</v>
      </c>
      <c r="B12" s="12">
        <v>12</v>
      </c>
      <c r="C12" s="242">
        <v>20</v>
      </c>
      <c r="D12" s="653">
        <f t="shared" si="0"/>
        <v>32</v>
      </c>
      <c r="E12" s="13">
        <v>1</v>
      </c>
      <c r="F12" s="145">
        <v>1</v>
      </c>
      <c r="G12" s="145">
        <v>3</v>
      </c>
      <c r="H12" s="145">
        <v>3</v>
      </c>
      <c r="I12" s="145">
        <v>8</v>
      </c>
      <c r="J12" s="242">
        <v>16</v>
      </c>
      <c r="K12" s="669">
        <f t="shared" si="1"/>
        <v>12</v>
      </c>
      <c r="L12" s="669">
        <f t="shared" si="2"/>
        <v>20</v>
      </c>
      <c r="M12" s="675">
        <f t="shared" si="3"/>
        <v>32</v>
      </c>
      <c r="N12" s="13">
        <v>12</v>
      </c>
      <c r="O12" s="242">
        <v>20</v>
      </c>
      <c r="P12" s="653">
        <f t="shared" si="4"/>
        <v>32</v>
      </c>
      <c r="Q12" s="660">
        <f t="shared" si="5"/>
        <v>1</v>
      </c>
      <c r="R12" s="12">
        <v>0</v>
      </c>
      <c r="S12" s="242">
        <v>1</v>
      </c>
      <c r="T12" s="237">
        <v>1</v>
      </c>
      <c r="U12" s="13">
        <v>0</v>
      </c>
      <c r="V12" s="242">
        <v>0</v>
      </c>
      <c r="W12" s="242">
        <v>1</v>
      </c>
      <c r="X12" s="7">
        <v>1</v>
      </c>
      <c r="Y12" s="316">
        <v>0</v>
      </c>
      <c r="Z12" s="242">
        <v>0</v>
      </c>
      <c r="AA12" s="242">
        <v>0</v>
      </c>
      <c r="AB12" s="242">
        <v>1</v>
      </c>
      <c r="AC12" s="242">
        <v>0</v>
      </c>
      <c r="AD12" s="237">
        <v>1</v>
      </c>
      <c r="AE12" s="13">
        <v>0</v>
      </c>
      <c r="AF12" s="145">
        <v>0</v>
      </c>
      <c r="AG12" s="145">
        <v>0</v>
      </c>
      <c r="AH12" s="145">
        <v>1</v>
      </c>
      <c r="AI12" s="242">
        <v>0</v>
      </c>
      <c r="AJ12" s="237">
        <v>1</v>
      </c>
      <c r="AK12" s="667">
        <f t="shared" si="6"/>
        <v>3.125E-2</v>
      </c>
    </row>
    <row r="13" spans="1:37" ht="49.8" thickBot="1">
      <c r="A13" s="678" t="s">
        <v>341</v>
      </c>
      <c r="B13" s="37">
        <v>13</v>
      </c>
      <c r="C13" s="245">
        <v>25</v>
      </c>
      <c r="D13" s="653">
        <f t="shared" si="0"/>
        <v>38</v>
      </c>
      <c r="E13" s="673">
        <v>6</v>
      </c>
      <c r="F13" s="674">
        <v>8</v>
      </c>
      <c r="G13" s="674">
        <v>2</v>
      </c>
      <c r="H13" s="674">
        <v>11</v>
      </c>
      <c r="I13" s="674">
        <v>5</v>
      </c>
      <c r="J13" s="245">
        <v>6</v>
      </c>
      <c r="K13" s="669">
        <f t="shared" si="1"/>
        <v>13</v>
      </c>
      <c r="L13" s="669">
        <f t="shared" si="2"/>
        <v>25</v>
      </c>
      <c r="M13" s="670">
        <f t="shared" si="3"/>
        <v>38</v>
      </c>
      <c r="N13" s="673">
        <v>13</v>
      </c>
      <c r="O13" s="245">
        <v>25</v>
      </c>
      <c r="P13" s="653">
        <f t="shared" si="4"/>
        <v>38</v>
      </c>
      <c r="Q13" s="660">
        <f t="shared" si="5"/>
        <v>1</v>
      </c>
      <c r="R13" s="679">
        <v>1</v>
      </c>
      <c r="S13" s="680">
        <v>3</v>
      </c>
      <c r="T13" s="247">
        <v>4</v>
      </c>
      <c r="U13" s="681">
        <v>0</v>
      </c>
      <c r="V13" s="682">
        <v>4</v>
      </c>
      <c r="W13" s="682">
        <v>0</v>
      </c>
      <c r="X13" s="676">
        <v>4</v>
      </c>
      <c r="Y13" s="683">
        <v>1</v>
      </c>
      <c r="Z13" s="682">
        <v>0</v>
      </c>
      <c r="AA13" s="682">
        <v>0</v>
      </c>
      <c r="AB13" s="682">
        <v>3</v>
      </c>
      <c r="AC13" s="682">
        <v>0</v>
      </c>
      <c r="AD13" s="247">
        <v>4</v>
      </c>
      <c r="AE13" s="681">
        <v>0</v>
      </c>
      <c r="AF13" s="684">
        <v>0</v>
      </c>
      <c r="AG13" s="684">
        <v>0</v>
      </c>
      <c r="AH13" s="684">
        <v>4</v>
      </c>
      <c r="AI13" s="682">
        <v>0</v>
      </c>
      <c r="AJ13" s="247">
        <v>4</v>
      </c>
      <c r="AK13" s="667">
        <f t="shared" si="6"/>
        <v>0.10526315789473684</v>
      </c>
    </row>
    <row r="14" spans="1:37" ht="49.8" thickBot="1">
      <c r="A14" s="678" t="s">
        <v>342</v>
      </c>
      <c r="B14" s="8">
        <v>1</v>
      </c>
      <c r="C14" s="241">
        <v>18</v>
      </c>
      <c r="D14" s="653">
        <f t="shared" si="0"/>
        <v>19</v>
      </c>
      <c r="E14" s="11">
        <v>0</v>
      </c>
      <c r="F14" s="9">
        <v>11</v>
      </c>
      <c r="G14" s="9">
        <v>0</v>
      </c>
      <c r="H14" s="9">
        <v>5</v>
      </c>
      <c r="I14" s="9">
        <v>1</v>
      </c>
      <c r="J14" s="241">
        <v>2</v>
      </c>
      <c r="K14" s="669">
        <f t="shared" si="1"/>
        <v>1</v>
      </c>
      <c r="L14" s="669">
        <f t="shared" si="2"/>
        <v>18</v>
      </c>
      <c r="M14" s="672">
        <f t="shared" si="3"/>
        <v>19</v>
      </c>
      <c r="N14" s="16">
        <v>0</v>
      </c>
      <c r="O14" s="243">
        <v>4</v>
      </c>
      <c r="P14" s="653">
        <f t="shared" si="4"/>
        <v>4</v>
      </c>
      <c r="Q14" s="660">
        <f t="shared" si="5"/>
        <v>0.21052631578947367</v>
      </c>
      <c r="R14" s="14">
        <v>0</v>
      </c>
      <c r="S14" s="243">
        <v>2</v>
      </c>
      <c r="T14" s="237">
        <v>2</v>
      </c>
      <c r="U14" s="16">
        <v>1</v>
      </c>
      <c r="V14" s="243">
        <v>1</v>
      </c>
      <c r="W14" s="243">
        <v>0</v>
      </c>
      <c r="X14" s="7">
        <v>2</v>
      </c>
      <c r="Y14" s="677">
        <v>1</v>
      </c>
      <c r="Z14" s="243">
        <v>1</v>
      </c>
      <c r="AA14" s="243">
        <v>0</v>
      </c>
      <c r="AB14" s="243">
        <v>0</v>
      </c>
      <c r="AC14" s="243">
        <v>0</v>
      </c>
      <c r="AD14" s="237">
        <v>2</v>
      </c>
      <c r="AE14" s="16">
        <v>0</v>
      </c>
      <c r="AF14" s="15">
        <v>0</v>
      </c>
      <c r="AG14" s="15">
        <v>2</v>
      </c>
      <c r="AH14" s="15">
        <v>0</v>
      </c>
      <c r="AI14" s="243">
        <v>0</v>
      </c>
      <c r="AJ14" s="237">
        <v>2</v>
      </c>
      <c r="AK14" s="667">
        <f t="shared" si="6"/>
        <v>0.10526315789473684</v>
      </c>
    </row>
    <row r="15" spans="1:37" ht="49.8" thickBot="1">
      <c r="A15" s="678" t="s">
        <v>343</v>
      </c>
      <c r="B15" s="37">
        <v>12</v>
      </c>
      <c r="C15" s="245">
        <v>28</v>
      </c>
      <c r="D15" s="653">
        <f t="shared" si="0"/>
        <v>40</v>
      </c>
      <c r="E15" s="673">
        <v>0</v>
      </c>
      <c r="F15" s="674">
        <v>1</v>
      </c>
      <c r="G15" s="674">
        <v>0</v>
      </c>
      <c r="H15" s="674">
        <v>13</v>
      </c>
      <c r="I15" s="674">
        <v>12</v>
      </c>
      <c r="J15" s="245">
        <v>14</v>
      </c>
      <c r="K15" s="669">
        <f t="shared" si="1"/>
        <v>12</v>
      </c>
      <c r="L15" s="669">
        <f t="shared" si="2"/>
        <v>28</v>
      </c>
      <c r="M15" s="672">
        <f t="shared" si="3"/>
        <v>40</v>
      </c>
      <c r="N15" s="673">
        <v>4</v>
      </c>
      <c r="O15" s="245">
        <v>11</v>
      </c>
      <c r="P15" s="653">
        <f t="shared" si="4"/>
        <v>15</v>
      </c>
      <c r="Q15" s="660">
        <f t="shared" si="5"/>
        <v>0.375</v>
      </c>
      <c r="R15" s="37">
        <v>0</v>
      </c>
      <c r="S15" s="245">
        <v>0</v>
      </c>
      <c r="T15" s="247">
        <v>0</v>
      </c>
      <c r="U15" s="673">
        <v>0</v>
      </c>
      <c r="V15" s="674">
        <v>0</v>
      </c>
      <c r="W15" s="674">
        <v>0</v>
      </c>
      <c r="X15" s="676">
        <v>0</v>
      </c>
      <c r="Y15" s="37">
        <v>0</v>
      </c>
      <c r="Z15" s="674">
        <v>0</v>
      </c>
      <c r="AA15" s="674">
        <v>0</v>
      </c>
      <c r="AB15" s="674">
        <v>0</v>
      </c>
      <c r="AC15" s="245">
        <v>0</v>
      </c>
      <c r="AD15" s="247">
        <v>0</v>
      </c>
      <c r="AE15" s="673">
        <v>0</v>
      </c>
      <c r="AF15" s="674">
        <v>0</v>
      </c>
      <c r="AG15" s="674">
        <v>0</v>
      </c>
      <c r="AH15" s="674">
        <v>0</v>
      </c>
      <c r="AI15" s="245">
        <v>0</v>
      </c>
      <c r="AJ15" s="247">
        <v>0</v>
      </c>
      <c r="AK15" s="667">
        <f t="shared" si="6"/>
        <v>0</v>
      </c>
    </row>
    <row r="16" spans="1:37" ht="49.8" thickBot="1">
      <c r="A16" s="678" t="s">
        <v>344</v>
      </c>
      <c r="B16" s="37">
        <v>19</v>
      </c>
      <c r="C16" s="245">
        <v>21</v>
      </c>
      <c r="D16" s="653">
        <f t="shared" si="0"/>
        <v>40</v>
      </c>
      <c r="E16" s="673">
        <v>6</v>
      </c>
      <c r="F16" s="674">
        <v>11</v>
      </c>
      <c r="G16" s="674">
        <v>4</v>
      </c>
      <c r="H16" s="674">
        <v>4</v>
      </c>
      <c r="I16" s="674">
        <v>9</v>
      </c>
      <c r="J16" s="245">
        <v>6</v>
      </c>
      <c r="K16" s="669">
        <f t="shared" si="1"/>
        <v>19</v>
      </c>
      <c r="L16" s="669">
        <f t="shared" si="2"/>
        <v>21</v>
      </c>
      <c r="M16" s="675">
        <f t="shared" si="3"/>
        <v>40</v>
      </c>
      <c r="N16" s="673">
        <v>19</v>
      </c>
      <c r="O16" s="245">
        <v>21</v>
      </c>
      <c r="P16" s="653">
        <f t="shared" si="4"/>
        <v>40</v>
      </c>
      <c r="Q16" s="660">
        <f t="shared" si="5"/>
        <v>1</v>
      </c>
      <c r="R16" s="37">
        <v>5</v>
      </c>
      <c r="S16" s="242">
        <v>7</v>
      </c>
      <c r="T16" s="247">
        <v>12</v>
      </c>
      <c r="U16" s="673">
        <v>0</v>
      </c>
      <c r="V16" s="245">
        <v>2</v>
      </c>
      <c r="W16" s="245">
        <v>10</v>
      </c>
      <c r="X16" s="676">
        <v>12</v>
      </c>
      <c r="Y16" s="277">
        <v>0</v>
      </c>
      <c r="Z16" s="245">
        <v>0</v>
      </c>
      <c r="AA16" s="245">
        <v>5</v>
      </c>
      <c r="AB16" s="245">
        <v>7</v>
      </c>
      <c r="AC16" s="245">
        <v>0</v>
      </c>
      <c r="AD16" s="247">
        <v>12</v>
      </c>
      <c r="AE16" s="673">
        <v>3</v>
      </c>
      <c r="AF16" s="674">
        <v>2</v>
      </c>
      <c r="AG16" s="674">
        <v>5</v>
      </c>
      <c r="AH16" s="674">
        <v>2</v>
      </c>
      <c r="AI16" s="245">
        <v>0</v>
      </c>
      <c r="AJ16" s="247">
        <v>12</v>
      </c>
      <c r="AK16" s="667">
        <f t="shared" si="6"/>
        <v>0.3</v>
      </c>
    </row>
    <row r="17" spans="1:38" ht="49.8" thickBot="1">
      <c r="A17" s="685" t="s">
        <v>360</v>
      </c>
      <c r="B17" s="8">
        <v>0</v>
      </c>
      <c r="C17" s="241">
        <v>2</v>
      </c>
      <c r="D17" s="653">
        <f t="shared" si="0"/>
        <v>2</v>
      </c>
      <c r="E17" s="11">
        <v>0</v>
      </c>
      <c r="F17" s="9">
        <v>0</v>
      </c>
      <c r="G17" s="9">
        <v>0</v>
      </c>
      <c r="H17" s="9">
        <v>2</v>
      </c>
      <c r="I17" s="9">
        <v>0</v>
      </c>
      <c r="J17" s="241">
        <v>0</v>
      </c>
      <c r="K17" s="669">
        <f t="shared" si="1"/>
        <v>0</v>
      </c>
      <c r="L17" s="669">
        <f t="shared" si="2"/>
        <v>2</v>
      </c>
      <c r="M17" s="672">
        <f t="shared" si="3"/>
        <v>2</v>
      </c>
      <c r="N17" s="16">
        <v>0</v>
      </c>
      <c r="O17" s="243">
        <v>0</v>
      </c>
      <c r="P17" s="653">
        <f t="shared" si="4"/>
        <v>0</v>
      </c>
      <c r="Q17" s="660">
        <f t="shared" si="5"/>
        <v>0</v>
      </c>
      <c r="R17" s="14">
        <v>0</v>
      </c>
      <c r="S17" s="243">
        <v>0</v>
      </c>
      <c r="T17" s="237">
        <v>0</v>
      </c>
      <c r="U17" s="16">
        <v>0</v>
      </c>
      <c r="V17" s="243">
        <v>0</v>
      </c>
      <c r="W17" s="243">
        <v>0</v>
      </c>
      <c r="X17" s="7">
        <v>0</v>
      </c>
      <c r="Y17" s="677">
        <v>0</v>
      </c>
      <c r="Z17" s="243">
        <v>0</v>
      </c>
      <c r="AA17" s="243">
        <v>0</v>
      </c>
      <c r="AB17" s="243">
        <v>0</v>
      </c>
      <c r="AC17" s="243">
        <v>0</v>
      </c>
      <c r="AD17" s="237">
        <v>0</v>
      </c>
      <c r="AE17" s="16">
        <v>0</v>
      </c>
      <c r="AF17" s="15">
        <v>0</v>
      </c>
      <c r="AG17" s="15">
        <v>0</v>
      </c>
      <c r="AH17" s="15">
        <v>0</v>
      </c>
      <c r="AI17" s="243">
        <v>0</v>
      </c>
      <c r="AJ17" s="237">
        <v>0</v>
      </c>
      <c r="AK17" s="667">
        <f t="shared" si="6"/>
        <v>0</v>
      </c>
    </row>
    <row r="18" spans="1:38" ht="49.8" thickBot="1">
      <c r="A18" s="678" t="s">
        <v>361</v>
      </c>
      <c r="B18" s="37">
        <v>8</v>
      </c>
      <c r="C18" s="245">
        <v>12</v>
      </c>
      <c r="D18" s="653">
        <f t="shared" si="0"/>
        <v>20</v>
      </c>
      <c r="E18" s="11">
        <v>0</v>
      </c>
      <c r="F18" s="9">
        <v>0</v>
      </c>
      <c r="G18" s="9">
        <v>3</v>
      </c>
      <c r="H18" s="9">
        <v>3</v>
      </c>
      <c r="I18" s="9">
        <v>5</v>
      </c>
      <c r="J18" s="241">
        <v>9</v>
      </c>
      <c r="K18" s="669">
        <f t="shared" si="1"/>
        <v>8</v>
      </c>
      <c r="L18" s="669">
        <f t="shared" si="2"/>
        <v>12</v>
      </c>
      <c r="M18" s="675">
        <f t="shared" si="3"/>
        <v>20</v>
      </c>
      <c r="N18" s="673">
        <v>4</v>
      </c>
      <c r="O18" s="245">
        <v>6</v>
      </c>
      <c r="P18" s="653">
        <f t="shared" si="4"/>
        <v>10</v>
      </c>
      <c r="Q18" s="660">
        <f t="shared" si="5"/>
        <v>0.5</v>
      </c>
      <c r="R18" s="8">
        <v>1</v>
      </c>
      <c r="S18" s="241">
        <v>1</v>
      </c>
      <c r="T18" s="247">
        <v>2</v>
      </c>
      <c r="U18" s="673">
        <v>0</v>
      </c>
      <c r="V18" s="245">
        <v>0</v>
      </c>
      <c r="W18" s="245">
        <v>2</v>
      </c>
      <c r="X18" s="676">
        <v>2</v>
      </c>
      <c r="Y18" s="277">
        <v>0</v>
      </c>
      <c r="Z18" s="245">
        <v>0</v>
      </c>
      <c r="AA18" s="245">
        <v>0</v>
      </c>
      <c r="AB18" s="245">
        <v>2</v>
      </c>
      <c r="AC18" s="245">
        <v>0</v>
      </c>
      <c r="AD18" s="237">
        <v>2</v>
      </c>
      <c r="AE18" s="673">
        <v>0</v>
      </c>
      <c r="AF18" s="674">
        <v>0</v>
      </c>
      <c r="AG18" s="674">
        <v>1</v>
      </c>
      <c r="AH18" s="674">
        <v>0</v>
      </c>
      <c r="AI18" s="245">
        <v>1</v>
      </c>
      <c r="AJ18" s="237">
        <v>2</v>
      </c>
      <c r="AK18" s="667">
        <f t="shared" si="6"/>
        <v>0.1</v>
      </c>
    </row>
    <row r="19" spans="1:38" ht="49.8" thickBot="1">
      <c r="A19" s="678" t="s">
        <v>345</v>
      </c>
      <c r="B19" s="8">
        <v>7</v>
      </c>
      <c r="C19" s="241">
        <v>13</v>
      </c>
      <c r="D19" s="653">
        <f t="shared" si="0"/>
        <v>20</v>
      </c>
      <c r="E19" s="11">
        <v>3</v>
      </c>
      <c r="F19" s="9">
        <v>8</v>
      </c>
      <c r="G19" s="9">
        <v>3</v>
      </c>
      <c r="H19" s="9">
        <v>3</v>
      </c>
      <c r="I19" s="9">
        <v>1</v>
      </c>
      <c r="J19" s="241">
        <v>2</v>
      </c>
      <c r="K19" s="669">
        <f t="shared" si="1"/>
        <v>7</v>
      </c>
      <c r="L19" s="669">
        <f t="shared" si="2"/>
        <v>13</v>
      </c>
      <c r="M19" s="672">
        <f t="shared" si="3"/>
        <v>20</v>
      </c>
      <c r="N19" s="673">
        <v>2</v>
      </c>
      <c r="O19" s="245">
        <v>9</v>
      </c>
      <c r="P19" s="653">
        <f t="shared" si="4"/>
        <v>11</v>
      </c>
      <c r="Q19" s="660">
        <f t="shared" si="5"/>
        <v>0.55000000000000004</v>
      </c>
      <c r="R19" s="37">
        <v>2</v>
      </c>
      <c r="S19" s="245">
        <v>6</v>
      </c>
      <c r="T19" s="247">
        <v>8</v>
      </c>
      <c r="U19" s="673">
        <v>5</v>
      </c>
      <c r="V19" s="245">
        <v>2</v>
      </c>
      <c r="W19" s="245">
        <v>1</v>
      </c>
      <c r="X19" s="676">
        <v>8</v>
      </c>
      <c r="Y19" s="277">
        <v>0</v>
      </c>
      <c r="Z19" s="245">
        <v>5</v>
      </c>
      <c r="AA19" s="245">
        <v>2</v>
      </c>
      <c r="AB19" s="245">
        <v>1</v>
      </c>
      <c r="AC19" s="245">
        <v>0</v>
      </c>
      <c r="AD19" s="247">
        <v>8</v>
      </c>
      <c r="AE19" s="673">
        <v>0</v>
      </c>
      <c r="AF19" s="674">
        <v>2</v>
      </c>
      <c r="AG19" s="674">
        <v>4</v>
      </c>
      <c r="AH19" s="674">
        <v>2</v>
      </c>
      <c r="AI19" s="245">
        <v>0</v>
      </c>
      <c r="AJ19" s="247">
        <v>8</v>
      </c>
      <c r="AK19" s="667">
        <f t="shared" si="6"/>
        <v>0.4</v>
      </c>
    </row>
    <row r="20" spans="1:38" ht="49.8" thickBot="1">
      <c r="A20" s="678" t="s">
        <v>346</v>
      </c>
      <c r="B20" s="8">
        <v>7</v>
      </c>
      <c r="C20" s="241">
        <v>24</v>
      </c>
      <c r="D20" s="653">
        <f t="shared" si="0"/>
        <v>31</v>
      </c>
      <c r="E20" s="11">
        <v>3</v>
      </c>
      <c r="F20" s="9">
        <v>7</v>
      </c>
      <c r="G20" s="9">
        <v>2</v>
      </c>
      <c r="H20" s="9">
        <v>9</v>
      </c>
      <c r="I20" s="9">
        <v>2</v>
      </c>
      <c r="J20" s="241">
        <v>8</v>
      </c>
      <c r="K20" s="669">
        <f t="shared" si="1"/>
        <v>7</v>
      </c>
      <c r="L20" s="669">
        <f t="shared" si="2"/>
        <v>24</v>
      </c>
      <c r="M20" s="686">
        <f t="shared" si="3"/>
        <v>31</v>
      </c>
      <c r="N20" s="13">
        <v>7</v>
      </c>
      <c r="O20" s="242">
        <v>14</v>
      </c>
      <c r="P20" s="653">
        <f t="shared" si="4"/>
        <v>21</v>
      </c>
      <c r="Q20" s="660">
        <f t="shared" si="5"/>
        <v>0.67741935483870963</v>
      </c>
      <c r="R20" s="12">
        <v>0</v>
      </c>
      <c r="S20" s="242">
        <v>0</v>
      </c>
      <c r="T20" s="237">
        <v>0</v>
      </c>
      <c r="U20" s="13">
        <v>0</v>
      </c>
      <c r="V20" s="242">
        <v>0</v>
      </c>
      <c r="W20" s="242">
        <v>0</v>
      </c>
      <c r="X20" s="7">
        <v>0</v>
      </c>
      <c r="Y20" s="316">
        <v>0</v>
      </c>
      <c r="Z20" s="242">
        <v>0</v>
      </c>
      <c r="AA20" s="242">
        <v>0</v>
      </c>
      <c r="AB20" s="242">
        <v>0</v>
      </c>
      <c r="AC20" s="242">
        <v>0</v>
      </c>
      <c r="AD20" s="237">
        <v>0</v>
      </c>
      <c r="AE20" s="13">
        <v>0</v>
      </c>
      <c r="AF20" s="145">
        <v>0</v>
      </c>
      <c r="AG20" s="145">
        <v>0</v>
      </c>
      <c r="AH20" s="145">
        <v>0</v>
      </c>
      <c r="AI20" s="242">
        <v>0</v>
      </c>
      <c r="AJ20" s="237">
        <v>0</v>
      </c>
      <c r="AK20" s="667">
        <f t="shared" si="6"/>
        <v>0</v>
      </c>
    </row>
    <row r="21" spans="1:38" ht="49.8" thickBot="1">
      <c r="A21" s="685" t="s">
        <v>362</v>
      </c>
      <c r="B21" s="8">
        <v>0</v>
      </c>
      <c r="C21" s="241">
        <v>1</v>
      </c>
      <c r="D21" s="653">
        <f t="shared" si="0"/>
        <v>1</v>
      </c>
      <c r="E21" s="11">
        <v>0</v>
      </c>
      <c r="F21" s="9">
        <v>1</v>
      </c>
      <c r="G21" s="9">
        <v>0</v>
      </c>
      <c r="H21" s="9">
        <v>0</v>
      </c>
      <c r="I21" s="9">
        <v>0</v>
      </c>
      <c r="J21" s="241">
        <v>0</v>
      </c>
      <c r="K21" s="669">
        <f t="shared" si="1"/>
        <v>0</v>
      </c>
      <c r="L21" s="669">
        <f t="shared" si="2"/>
        <v>1</v>
      </c>
      <c r="M21" s="675">
        <f t="shared" si="3"/>
        <v>1</v>
      </c>
      <c r="N21" s="16">
        <v>0</v>
      </c>
      <c r="O21" s="243">
        <v>0</v>
      </c>
      <c r="P21" s="653">
        <f t="shared" si="4"/>
        <v>0</v>
      </c>
      <c r="Q21" s="660">
        <f t="shared" si="5"/>
        <v>0</v>
      </c>
      <c r="R21" s="14">
        <v>0</v>
      </c>
      <c r="S21" s="243">
        <v>0</v>
      </c>
      <c r="T21" s="237">
        <v>0</v>
      </c>
      <c r="U21" s="16">
        <v>0</v>
      </c>
      <c r="V21" s="243">
        <v>0</v>
      </c>
      <c r="W21" s="243">
        <v>0</v>
      </c>
      <c r="X21" s="7">
        <v>0</v>
      </c>
      <c r="Y21" s="677">
        <v>0</v>
      </c>
      <c r="Z21" s="243">
        <v>0</v>
      </c>
      <c r="AA21" s="243">
        <v>0</v>
      </c>
      <c r="AB21" s="243">
        <v>0</v>
      </c>
      <c r="AC21" s="243">
        <v>0</v>
      </c>
      <c r="AD21" s="237">
        <v>0</v>
      </c>
      <c r="AE21" s="16">
        <v>0</v>
      </c>
      <c r="AF21" s="15">
        <v>0</v>
      </c>
      <c r="AG21" s="15">
        <v>0</v>
      </c>
      <c r="AH21" s="15">
        <v>0</v>
      </c>
      <c r="AI21" s="243">
        <v>0</v>
      </c>
      <c r="AJ21" s="237">
        <v>0</v>
      </c>
      <c r="AK21" s="667">
        <f t="shared" si="6"/>
        <v>0</v>
      </c>
    </row>
    <row r="22" spans="1:38" ht="49.2">
      <c r="A22" s="687" t="s">
        <v>347</v>
      </c>
      <c r="B22" s="688">
        <v>0</v>
      </c>
      <c r="C22" s="689">
        <v>26</v>
      </c>
      <c r="D22" s="658">
        <f t="shared" si="0"/>
        <v>26</v>
      </c>
      <c r="E22" s="690">
        <v>0</v>
      </c>
      <c r="F22" s="691">
        <v>6</v>
      </c>
      <c r="G22" s="691">
        <v>0</v>
      </c>
      <c r="H22" s="691">
        <v>15</v>
      </c>
      <c r="I22" s="691">
        <v>0</v>
      </c>
      <c r="J22" s="692">
        <v>5</v>
      </c>
      <c r="K22" s="693">
        <f t="shared" si="1"/>
        <v>0</v>
      </c>
      <c r="L22" s="693">
        <f t="shared" si="2"/>
        <v>26</v>
      </c>
      <c r="M22" s="670">
        <f t="shared" si="3"/>
        <v>26</v>
      </c>
      <c r="N22" s="694">
        <v>0</v>
      </c>
      <c r="O22" s="689">
        <v>15</v>
      </c>
      <c r="P22" s="658">
        <f t="shared" si="4"/>
        <v>15</v>
      </c>
      <c r="Q22" s="695">
        <f t="shared" si="5"/>
        <v>0.57692307692307687</v>
      </c>
      <c r="R22" s="688">
        <v>0</v>
      </c>
      <c r="S22" s="689">
        <v>0</v>
      </c>
      <c r="T22" s="239">
        <v>0</v>
      </c>
      <c r="U22" s="694">
        <v>0</v>
      </c>
      <c r="V22" s="689">
        <v>0</v>
      </c>
      <c r="W22" s="689">
        <v>0</v>
      </c>
      <c r="X22" s="88">
        <v>0</v>
      </c>
      <c r="Y22" s="696">
        <v>0</v>
      </c>
      <c r="Z22" s="689">
        <v>0</v>
      </c>
      <c r="AA22" s="689">
        <v>0</v>
      </c>
      <c r="AB22" s="689">
        <v>0</v>
      </c>
      <c r="AC22" s="689">
        <v>0</v>
      </c>
      <c r="AD22" s="239">
        <v>0</v>
      </c>
      <c r="AE22" s="694">
        <v>0</v>
      </c>
      <c r="AF22" s="697">
        <v>0</v>
      </c>
      <c r="AG22" s="697">
        <v>0</v>
      </c>
      <c r="AH22" s="697">
        <v>0</v>
      </c>
      <c r="AI22" s="689">
        <v>0</v>
      </c>
      <c r="AJ22" s="239">
        <v>0</v>
      </c>
      <c r="AK22" s="698">
        <f t="shared" si="6"/>
        <v>0</v>
      </c>
    </row>
    <row r="23" spans="1:38" ht="19.8">
      <c r="A23" s="701" t="s">
        <v>3</v>
      </c>
      <c r="B23" s="702">
        <f>SUM(B7:B22)</f>
        <v>133</v>
      </c>
      <c r="C23" s="704">
        <f t="shared" ref="C23:O23" si="7">SUM(C7:C22)</f>
        <v>304</v>
      </c>
      <c r="D23" s="703">
        <f t="shared" si="7"/>
        <v>437</v>
      </c>
      <c r="E23" s="705">
        <f t="shared" si="7"/>
        <v>32</v>
      </c>
      <c r="F23" s="699">
        <f t="shared" si="7"/>
        <v>100</v>
      </c>
      <c r="G23" s="699">
        <f t="shared" si="7"/>
        <v>26</v>
      </c>
      <c r="H23" s="699">
        <f t="shared" si="7"/>
        <v>109</v>
      </c>
      <c r="I23" s="699">
        <f t="shared" si="7"/>
        <v>75</v>
      </c>
      <c r="J23" s="699">
        <f t="shared" si="7"/>
        <v>95</v>
      </c>
      <c r="K23" s="700">
        <f t="shared" si="7"/>
        <v>133</v>
      </c>
      <c r="L23" s="706">
        <f t="shared" si="7"/>
        <v>304</v>
      </c>
      <c r="M23" s="707">
        <f t="shared" si="3"/>
        <v>437</v>
      </c>
      <c r="N23" s="705">
        <f t="shared" si="7"/>
        <v>100</v>
      </c>
      <c r="O23" s="701">
        <f t="shared" si="7"/>
        <v>201</v>
      </c>
      <c r="P23" s="707">
        <f t="shared" si="4"/>
        <v>301</v>
      </c>
      <c r="Q23" s="708">
        <f t="shared" si="5"/>
        <v>0.68878718535469108</v>
      </c>
      <c r="R23" s="702">
        <f>SUM(R7:R22)</f>
        <v>13</v>
      </c>
      <c r="S23" s="701">
        <f t="shared" ref="S23:AJ23" si="8">SUM(S7:S22)</f>
        <v>31</v>
      </c>
      <c r="T23" s="298">
        <f t="shared" si="8"/>
        <v>44</v>
      </c>
      <c r="U23" s="705">
        <f t="shared" si="8"/>
        <v>14</v>
      </c>
      <c r="V23" s="699">
        <f t="shared" si="8"/>
        <v>15</v>
      </c>
      <c r="W23" s="699">
        <f t="shared" si="8"/>
        <v>15</v>
      </c>
      <c r="X23" s="706">
        <f>SUM(U23:W23)</f>
        <v>44</v>
      </c>
      <c r="Y23" s="702">
        <f t="shared" si="8"/>
        <v>3</v>
      </c>
      <c r="Z23" s="699">
        <f t="shared" si="8"/>
        <v>8</v>
      </c>
      <c r="AA23" s="699">
        <f t="shared" si="8"/>
        <v>11</v>
      </c>
      <c r="AB23" s="699">
        <f t="shared" si="8"/>
        <v>18</v>
      </c>
      <c r="AC23" s="701">
        <f t="shared" si="8"/>
        <v>4</v>
      </c>
      <c r="AD23" s="298">
        <f>SUM(Y23:AC23)</f>
        <v>44</v>
      </c>
      <c r="AE23" s="705">
        <f t="shared" si="8"/>
        <v>3</v>
      </c>
      <c r="AF23" s="699">
        <f t="shared" si="8"/>
        <v>5</v>
      </c>
      <c r="AG23" s="699">
        <f t="shared" si="8"/>
        <v>12</v>
      </c>
      <c r="AH23" s="699">
        <f t="shared" si="8"/>
        <v>18</v>
      </c>
      <c r="AI23" s="701">
        <f t="shared" si="8"/>
        <v>6</v>
      </c>
      <c r="AJ23" s="709">
        <f t="shared" si="8"/>
        <v>44</v>
      </c>
      <c r="AK23" s="708">
        <f t="shared" si="6"/>
        <v>0.10068649885583524</v>
      </c>
      <c r="AL23" s="710"/>
    </row>
  </sheetData>
  <mergeCells count="49"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AC5:AC6"/>
    <mergeCell ref="AE3:AJ4"/>
    <mergeCell ref="AB5:AB6"/>
    <mergeCell ref="W5:W6"/>
    <mergeCell ref="AI5:AI6"/>
    <mergeCell ref="AD5:AD6"/>
    <mergeCell ref="AE5:AE6"/>
    <mergeCell ref="AF5:AF6"/>
    <mergeCell ref="AG5:AG6"/>
    <mergeCell ref="AH5:AH6"/>
    <mergeCell ref="Y5:Y6"/>
    <mergeCell ref="Z5:Z6"/>
    <mergeCell ref="Y3:AD4"/>
    <mergeCell ref="AJ5:AJ6"/>
    <mergeCell ref="H5:H6"/>
    <mergeCell ref="I5:I6"/>
    <mergeCell ref="Q5:Q6"/>
    <mergeCell ref="AA5:AA6"/>
    <mergeCell ref="X5:X6"/>
    <mergeCell ref="R5:R6"/>
    <mergeCell ref="S5:S6"/>
    <mergeCell ref="E2:M2"/>
    <mergeCell ref="M3:M6"/>
    <mergeCell ref="T5:T6"/>
    <mergeCell ref="U5:U6"/>
    <mergeCell ref="V5:V6"/>
    <mergeCell ref="U3:X4"/>
    <mergeCell ref="J5:J6"/>
    <mergeCell ref="N5:N6"/>
    <mergeCell ref="E3:F4"/>
    <mergeCell ref="G3:H4"/>
    <mergeCell ref="I3:J4"/>
    <mergeCell ref="K3:K6"/>
    <mergeCell ref="L3:L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view="pageBreakPreview" zoomScale="60" zoomScaleNormal="57" workbookViewId="0">
      <selection activeCell="Q18" sqref="Q18"/>
    </sheetView>
  </sheetViews>
  <sheetFormatPr defaultColWidth="9" defaultRowHeight="15.6"/>
  <cols>
    <col min="1" max="1" width="30.77734375" style="178" customWidth="1"/>
    <col min="2" max="16" width="9.109375" style="178" bestFit="1" customWidth="1"/>
    <col min="17" max="17" width="10.33203125" style="178" bestFit="1" customWidth="1"/>
    <col min="18" max="37" width="9.109375" style="178" bestFit="1" customWidth="1"/>
    <col min="38" max="16384" width="9" style="178"/>
  </cols>
  <sheetData>
    <row r="1" spans="1:37" ht="60" customHeight="1" thickBot="1">
      <c r="A1" s="799" t="s">
        <v>365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366</v>
      </c>
      <c r="B2" s="875" t="s">
        <v>367</v>
      </c>
      <c r="C2" s="876"/>
      <c r="D2" s="1007"/>
      <c r="E2" s="1115" t="s">
        <v>368</v>
      </c>
      <c r="F2" s="794"/>
      <c r="G2" s="794"/>
      <c r="H2" s="794"/>
      <c r="I2" s="794"/>
      <c r="J2" s="794"/>
      <c r="K2" s="794"/>
      <c r="L2" s="794"/>
      <c r="M2" s="795"/>
      <c r="N2" s="794" t="s">
        <v>33</v>
      </c>
      <c r="O2" s="794"/>
      <c r="P2" s="794"/>
      <c r="Q2" s="795"/>
      <c r="R2" s="879" t="s">
        <v>369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370</v>
      </c>
    </row>
    <row r="3" spans="1:37" ht="16.2" thickTop="1">
      <c r="A3" s="873"/>
      <c r="B3" s="883" t="s">
        <v>9</v>
      </c>
      <c r="C3" s="812" t="s">
        <v>10</v>
      </c>
      <c r="D3" s="1017" t="s">
        <v>11</v>
      </c>
      <c r="E3" s="1309" t="s">
        <v>16</v>
      </c>
      <c r="F3" s="1310"/>
      <c r="G3" s="1313" t="s">
        <v>5</v>
      </c>
      <c r="H3" s="1310"/>
      <c r="I3" s="1313" t="s">
        <v>0</v>
      </c>
      <c r="J3" s="1310"/>
      <c r="K3" s="997" t="s">
        <v>12</v>
      </c>
      <c r="L3" s="1315" t="s">
        <v>13</v>
      </c>
      <c r="M3" s="1302" t="s">
        <v>14</v>
      </c>
      <c r="N3" s="805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20.25" customHeight="1" thickBot="1">
      <c r="A4" s="873"/>
      <c r="B4" s="884"/>
      <c r="C4" s="813"/>
      <c r="D4" s="1261"/>
      <c r="E4" s="1311"/>
      <c r="F4" s="1312"/>
      <c r="G4" s="1314"/>
      <c r="H4" s="1312"/>
      <c r="I4" s="1314"/>
      <c r="J4" s="1312"/>
      <c r="K4" s="788"/>
      <c r="L4" s="863"/>
      <c r="M4" s="1303"/>
      <c r="N4" s="878"/>
      <c r="O4" s="878"/>
      <c r="P4" s="878"/>
      <c r="Q4" s="805"/>
      <c r="R4" s="841"/>
      <c r="S4" s="842"/>
      <c r="T4" s="1008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1319"/>
      <c r="AK4" s="881"/>
    </row>
    <row r="5" spans="1:37" ht="16.2" thickTop="1">
      <c r="A5" s="873"/>
      <c r="B5" s="884"/>
      <c r="C5" s="813"/>
      <c r="D5" s="1261"/>
      <c r="E5" s="1316" t="s">
        <v>9</v>
      </c>
      <c r="F5" s="1306" t="s">
        <v>10</v>
      </c>
      <c r="G5" s="1306" t="s">
        <v>9</v>
      </c>
      <c r="H5" s="1306" t="s">
        <v>10</v>
      </c>
      <c r="I5" s="1306" t="s">
        <v>9</v>
      </c>
      <c r="J5" s="1306" t="s">
        <v>10</v>
      </c>
      <c r="K5" s="788"/>
      <c r="L5" s="863"/>
      <c r="M5" s="1303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5" t="s">
        <v>10</v>
      </c>
      <c r="T5" s="1017" t="s">
        <v>40</v>
      </c>
      <c r="U5" s="836" t="s">
        <v>42</v>
      </c>
      <c r="V5" s="825" t="s">
        <v>43</v>
      </c>
      <c r="W5" s="825" t="s">
        <v>44</v>
      </c>
      <c r="X5" s="1017" t="s">
        <v>40</v>
      </c>
      <c r="Y5" s="836" t="s">
        <v>45</v>
      </c>
      <c r="Z5" s="825" t="s">
        <v>46</v>
      </c>
      <c r="AA5" s="825" t="s">
        <v>47</v>
      </c>
      <c r="AB5" s="825" t="s">
        <v>48</v>
      </c>
      <c r="AC5" s="825" t="s">
        <v>49</v>
      </c>
      <c r="AD5" s="1017" t="s">
        <v>11</v>
      </c>
      <c r="AE5" s="829" t="s">
        <v>17</v>
      </c>
      <c r="AF5" s="831" t="s">
        <v>18</v>
      </c>
      <c r="AG5" s="831" t="s">
        <v>19</v>
      </c>
      <c r="AH5" s="831" t="s">
        <v>20</v>
      </c>
      <c r="AI5" s="833" t="s">
        <v>50</v>
      </c>
      <c r="AJ5" s="821" t="s">
        <v>14</v>
      </c>
      <c r="AK5" s="881"/>
    </row>
    <row r="6" spans="1:37" ht="20.25" customHeight="1" thickBot="1">
      <c r="A6" s="873"/>
      <c r="B6" s="884"/>
      <c r="C6" s="813"/>
      <c r="D6" s="1261"/>
      <c r="E6" s="1317"/>
      <c r="F6" s="1307"/>
      <c r="G6" s="1307"/>
      <c r="H6" s="1307"/>
      <c r="I6" s="1307"/>
      <c r="J6" s="1307"/>
      <c r="K6" s="788"/>
      <c r="L6" s="863"/>
      <c r="M6" s="1304"/>
      <c r="N6" s="1308"/>
      <c r="O6" s="1322"/>
      <c r="P6" s="1322"/>
      <c r="Q6" s="1318"/>
      <c r="R6" s="1305"/>
      <c r="S6" s="1110"/>
      <c r="T6" s="1261"/>
      <c r="U6" s="1305"/>
      <c r="V6" s="1110"/>
      <c r="W6" s="1110"/>
      <c r="X6" s="1261"/>
      <c r="Y6" s="1305"/>
      <c r="Z6" s="1110"/>
      <c r="AA6" s="1110"/>
      <c r="AB6" s="1110"/>
      <c r="AC6" s="1110"/>
      <c r="AD6" s="1261"/>
      <c r="AE6" s="1321"/>
      <c r="AF6" s="1113"/>
      <c r="AG6" s="1113"/>
      <c r="AH6" s="1113"/>
      <c r="AI6" s="1320"/>
      <c r="AJ6" s="869"/>
      <c r="AK6" s="881"/>
    </row>
    <row r="7" spans="1:37" ht="20.399999999999999" thickBot="1">
      <c r="A7" s="711" t="s">
        <v>363</v>
      </c>
      <c r="B7" s="712">
        <v>12</v>
      </c>
      <c r="C7" s="712">
        <v>63</v>
      </c>
      <c r="D7" s="713">
        <f>SUM(B7:C7)</f>
        <v>75</v>
      </c>
      <c r="E7" s="714">
        <v>2</v>
      </c>
      <c r="F7" s="714">
        <v>8</v>
      </c>
      <c r="G7" s="714">
        <v>5</v>
      </c>
      <c r="H7" s="714">
        <v>40</v>
      </c>
      <c r="I7" s="714">
        <v>5</v>
      </c>
      <c r="J7" s="714">
        <v>15</v>
      </c>
      <c r="K7" s="713">
        <f>E7+G7+I7</f>
        <v>12</v>
      </c>
      <c r="L7" s="713">
        <f>F7+H7+J7</f>
        <v>63</v>
      </c>
      <c r="M7" s="713">
        <f>K7+L7</f>
        <v>75</v>
      </c>
      <c r="N7" s="715">
        <v>5</v>
      </c>
      <c r="O7" s="711">
        <v>40</v>
      </c>
      <c r="P7" s="711">
        <f>N7+O7</f>
        <v>45</v>
      </c>
      <c r="Q7" s="716">
        <f>P7/D7</f>
        <v>0.6</v>
      </c>
      <c r="R7" s="714">
        <v>0</v>
      </c>
      <c r="S7" s="714">
        <v>4</v>
      </c>
      <c r="T7" s="49">
        <v>4</v>
      </c>
      <c r="U7" s="714">
        <v>1</v>
      </c>
      <c r="V7" s="714">
        <v>0</v>
      </c>
      <c r="W7" s="714">
        <v>3</v>
      </c>
      <c r="X7" s="49">
        <v>4</v>
      </c>
      <c r="Y7" s="395">
        <v>0</v>
      </c>
      <c r="Z7" s="395">
        <v>0</v>
      </c>
      <c r="AA7" s="395">
        <v>0</v>
      </c>
      <c r="AB7" s="395">
        <v>3</v>
      </c>
      <c r="AC7" s="395">
        <v>1</v>
      </c>
      <c r="AD7" s="49">
        <v>4</v>
      </c>
      <c r="AE7" s="395">
        <v>0</v>
      </c>
      <c r="AF7" s="395">
        <v>0</v>
      </c>
      <c r="AG7" s="395">
        <v>1</v>
      </c>
      <c r="AH7" s="395">
        <v>2</v>
      </c>
      <c r="AI7" s="395">
        <v>1</v>
      </c>
      <c r="AJ7" s="49">
        <v>4</v>
      </c>
      <c r="AK7" s="388">
        <f>T7/D7</f>
        <v>5.3333333333333337E-2</v>
      </c>
    </row>
    <row r="8" spans="1:37" ht="20.399999999999999" thickBot="1">
      <c r="A8" s="712" t="s">
        <v>364</v>
      </c>
      <c r="B8" s="50">
        <v>8</v>
      </c>
      <c r="C8" s="50">
        <v>84</v>
      </c>
      <c r="D8" s="49">
        <f>SUM(B8:C8)</f>
        <v>92</v>
      </c>
      <c r="E8" s="395">
        <v>1</v>
      </c>
      <c r="F8" s="395">
        <v>12</v>
      </c>
      <c r="G8" s="395">
        <v>2</v>
      </c>
      <c r="H8" s="395">
        <v>54</v>
      </c>
      <c r="I8" s="395">
        <v>5</v>
      </c>
      <c r="J8" s="395">
        <v>18</v>
      </c>
      <c r="K8" s="713">
        <f>E8+G8+I8</f>
        <v>8</v>
      </c>
      <c r="L8" s="713">
        <f>F8+H8+J8</f>
        <v>84</v>
      </c>
      <c r="M8" s="713">
        <f t="shared" ref="M8:M9" si="0">K8+L8</f>
        <v>92</v>
      </c>
      <c r="N8" s="286">
        <v>6</v>
      </c>
      <c r="O8" s="50">
        <v>64</v>
      </c>
      <c r="P8" s="711">
        <f t="shared" ref="P8:P9" si="1">N8+O8</f>
        <v>70</v>
      </c>
      <c r="Q8" s="716">
        <f>P8/D8</f>
        <v>0.76086956521739135</v>
      </c>
      <c r="R8" s="395">
        <v>9</v>
      </c>
      <c r="S8" s="395">
        <v>6</v>
      </c>
      <c r="T8" s="49">
        <v>15</v>
      </c>
      <c r="U8" s="395">
        <v>3</v>
      </c>
      <c r="V8" s="395">
        <v>11</v>
      </c>
      <c r="W8" s="395">
        <v>1</v>
      </c>
      <c r="X8" s="49">
        <v>15</v>
      </c>
      <c r="Y8" s="395">
        <v>0</v>
      </c>
      <c r="Z8" s="395">
        <v>8</v>
      </c>
      <c r="AA8" s="395">
        <v>2</v>
      </c>
      <c r="AB8" s="395">
        <v>2</v>
      </c>
      <c r="AC8" s="395">
        <v>3</v>
      </c>
      <c r="AD8" s="49">
        <v>15</v>
      </c>
      <c r="AE8" s="395">
        <v>0</v>
      </c>
      <c r="AF8" s="395">
        <v>0</v>
      </c>
      <c r="AG8" s="395">
        <v>0</v>
      </c>
      <c r="AH8" s="395">
        <v>6</v>
      </c>
      <c r="AI8" s="395">
        <v>9</v>
      </c>
      <c r="AJ8" s="49">
        <v>15</v>
      </c>
      <c r="AK8" s="388">
        <f t="shared" ref="AK8:AK9" si="2">T8/D8</f>
        <v>0.16304347826086957</v>
      </c>
    </row>
    <row r="9" spans="1:37" ht="20.399999999999999" thickBot="1">
      <c r="A9" s="711" t="s">
        <v>3</v>
      </c>
      <c r="B9" s="86">
        <f t="shared" ref="B9:O9" si="3">SUM(B7:B8)</f>
        <v>20</v>
      </c>
      <c r="C9" s="86">
        <f t="shared" si="3"/>
        <v>147</v>
      </c>
      <c r="D9" s="191">
        <f t="shared" si="3"/>
        <v>167</v>
      </c>
      <c r="E9" s="439">
        <f t="shared" si="3"/>
        <v>3</v>
      </c>
      <c r="F9" s="439">
        <f t="shared" si="3"/>
        <v>20</v>
      </c>
      <c r="G9" s="439">
        <f t="shared" si="3"/>
        <v>7</v>
      </c>
      <c r="H9" s="439">
        <f t="shared" si="3"/>
        <v>94</v>
      </c>
      <c r="I9" s="439">
        <f t="shared" si="3"/>
        <v>10</v>
      </c>
      <c r="J9" s="439">
        <f t="shared" si="3"/>
        <v>33</v>
      </c>
      <c r="K9" s="191">
        <f t="shared" si="3"/>
        <v>20</v>
      </c>
      <c r="L9" s="191">
        <f t="shared" si="3"/>
        <v>147</v>
      </c>
      <c r="M9" s="713">
        <f t="shared" si="0"/>
        <v>167</v>
      </c>
      <c r="N9" s="307">
        <f t="shared" si="3"/>
        <v>11</v>
      </c>
      <c r="O9" s="86">
        <f t="shared" si="3"/>
        <v>104</v>
      </c>
      <c r="P9" s="711">
        <f t="shared" si="1"/>
        <v>115</v>
      </c>
      <c r="Q9" s="716">
        <f>P9/D9</f>
        <v>0.68862275449101795</v>
      </c>
      <c r="R9" s="86">
        <f t="shared" ref="R9:AJ9" si="4">SUM(R7:R8)</f>
        <v>9</v>
      </c>
      <c r="S9" s="86">
        <f t="shared" si="4"/>
        <v>10</v>
      </c>
      <c r="T9" s="191">
        <f t="shared" si="4"/>
        <v>19</v>
      </c>
      <c r="U9" s="86">
        <f t="shared" si="4"/>
        <v>4</v>
      </c>
      <c r="V9" s="86">
        <f t="shared" si="4"/>
        <v>11</v>
      </c>
      <c r="W9" s="86">
        <f t="shared" si="4"/>
        <v>4</v>
      </c>
      <c r="X9" s="191">
        <f t="shared" si="4"/>
        <v>19</v>
      </c>
      <c r="Y9" s="439">
        <f t="shared" si="4"/>
        <v>0</v>
      </c>
      <c r="Z9" s="439">
        <f t="shared" si="4"/>
        <v>8</v>
      </c>
      <c r="AA9" s="439">
        <f t="shared" si="4"/>
        <v>2</v>
      </c>
      <c r="AB9" s="439">
        <f t="shared" si="4"/>
        <v>5</v>
      </c>
      <c r="AC9" s="439">
        <f t="shared" si="4"/>
        <v>4</v>
      </c>
      <c r="AD9" s="191">
        <f t="shared" si="4"/>
        <v>19</v>
      </c>
      <c r="AE9" s="439">
        <f t="shared" si="4"/>
        <v>0</v>
      </c>
      <c r="AF9" s="439">
        <f t="shared" si="4"/>
        <v>0</v>
      </c>
      <c r="AG9" s="439">
        <f t="shared" si="4"/>
        <v>1</v>
      </c>
      <c r="AH9" s="439">
        <f t="shared" si="4"/>
        <v>8</v>
      </c>
      <c r="AI9" s="439">
        <f t="shared" si="4"/>
        <v>10</v>
      </c>
      <c r="AJ9" s="191">
        <f t="shared" si="4"/>
        <v>19</v>
      </c>
      <c r="AK9" s="388">
        <f t="shared" si="2"/>
        <v>0.11377245508982035</v>
      </c>
    </row>
  </sheetData>
  <mergeCells count="49"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AC5:AC6"/>
    <mergeCell ref="AE3:AJ4"/>
    <mergeCell ref="AB5:AB6"/>
    <mergeCell ref="W5:W6"/>
    <mergeCell ref="AI5:AI6"/>
    <mergeCell ref="AD5:AD6"/>
    <mergeCell ref="AE5:AE6"/>
    <mergeCell ref="AF5:AF6"/>
    <mergeCell ref="AG5:AG6"/>
    <mergeCell ref="AH5:AH6"/>
    <mergeCell ref="Y5:Y6"/>
    <mergeCell ref="Z5:Z6"/>
    <mergeCell ref="Y3:AD4"/>
    <mergeCell ref="AJ5:AJ6"/>
    <mergeCell ref="H5:H6"/>
    <mergeCell ref="I5:I6"/>
    <mergeCell ref="Q5:Q6"/>
    <mergeCell ref="AA5:AA6"/>
    <mergeCell ref="X5:X6"/>
    <mergeCell ref="R5:R6"/>
    <mergeCell ref="S5:S6"/>
    <mergeCell ref="E2:M2"/>
    <mergeCell ref="M3:M6"/>
    <mergeCell ref="T5:T6"/>
    <mergeCell ref="U5:U6"/>
    <mergeCell ref="V5:V6"/>
    <mergeCell ref="U3:X4"/>
    <mergeCell ref="J5:J6"/>
    <mergeCell ref="N5:N6"/>
    <mergeCell ref="E3:F4"/>
    <mergeCell ref="G3:H4"/>
    <mergeCell ref="I3:J4"/>
    <mergeCell ref="K3:K6"/>
    <mergeCell ref="L3:L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3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view="pageBreakPreview" topLeftCell="A43" zoomScale="60" zoomScaleNormal="42" workbookViewId="0">
      <selection activeCell="Z11" sqref="Z11"/>
    </sheetView>
  </sheetViews>
  <sheetFormatPr defaultColWidth="9" defaultRowHeight="15.6"/>
  <cols>
    <col min="1" max="16384" width="9" style="178"/>
  </cols>
  <sheetData>
    <row r="1" spans="1:37" ht="57.75" customHeight="1" thickBot="1">
      <c r="A1" s="1024" t="s">
        <v>371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025"/>
    </row>
    <row r="2" spans="1:37" ht="21.75" customHeight="1" thickBot="1">
      <c r="A2" s="1167" t="s">
        <v>291</v>
      </c>
      <c r="B2" s="1029" t="s">
        <v>213</v>
      </c>
      <c r="C2" s="1029"/>
      <c r="D2" s="1030"/>
      <c r="E2" s="1019" t="s">
        <v>214</v>
      </c>
      <c r="F2" s="1020"/>
      <c r="G2" s="1020"/>
      <c r="H2" s="1020"/>
      <c r="I2" s="1020"/>
      <c r="J2" s="1020"/>
      <c r="K2" s="1020"/>
      <c r="L2" s="1020"/>
      <c r="M2" s="1021"/>
      <c r="N2" s="1020" t="s">
        <v>215</v>
      </c>
      <c r="O2" s="1020"/>
      <c r="P2" s="1020"/>
      <c r="Q2" s="1021"/>
      <c r="R2" s="1217" t="s">
        <v>216</v>
      </c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  <c r="AI2" s="1218"/>
      <c r="AJ2" s="1219"/>
      <c r="AK2" s="1129" t="s">
        <v>217</v>
      </c>
    </row>
    <row r="3" spans="1:37" ht="16.2" thickTop="1">
      <c r="A3" s="1168"/>
      <c r="B3" s="1038" t="s">
        <v>372</v>
      </c>
      <c r="C3" s="1055" t="s">
        <v>373</v>
      </c>
      <c r="D3" s="1326" t="s">
        <v>374</v>
      </c>
      <c r="E3" s="1332" t="s">
        <v>375</v>
      </c>
      <c r="F3" s="1068"/>
      <c r="G3" s="1076" t="s">
        <v>376</v>
      </c>
      <c r="H3" s="1068"/>
      <c r="I3" s="1076" t="s">
        <v>377</v>
      </c>
      <c r="J3" s="1068"/>
      <c r="K3" s="1078" t="s">
        <v>378</v>
      </c>
      <c r="L3" s="1081" t="s">
        <v>379</v>
      </c>
      <c r="M3" s="1022" t="s">
        <v>380</v>
      </c>
      <c r="N3" s="1031"/>
      <c r="O3" s="1031"/>
      <c r="P3" s="1031"/>
      <c r="Q3" s="1031"/>
      <c r="R3" s="1137" t="s">
        <v>381</v>
      </c>
      <c r="S3" s="1176"/>
      <c r="T3" s="1210"/>
      <c r="U3" s="1181" t="s">
        <v>382</v>
      </c>
      <c r="V3" s="1193"/>
      <c r="W3" s="1193"/>
      <c r="X3" s="1194"/>
      <c r="Y3" s="1137" t="s">
        <v>383</v>
      </c>
      <c r="Z3" s="1176"/>
      <c r="AA3" s="1176"/>
      <c r="AB3" s="1176"/>
      <c r="AC3" s="1176"/>
      <c r="AD3" s="1210"/>
      <c r="AE3" s="1201" t="s">
        <v>384</v>
      </c>
      <c r="AF3" s="1138"/>
      <c r="AG3" s="1138"/>
      <c r="AH3" s="1138"/>
      <c r="AI3" s="1138"/>
      <c r="AJ3" s="1139"/>
      <c r="AK3" s="1323"/>
    </row>
    <row r="4" spans="1:37" ht="16.2" thickBot="1">
      <c r="A4" s="1168"/>
      <c r="B4" s="1039"/>
      <c r="C4" s="1325"/>
      <c r="D4" s="1327"/>
      <c r="E4" s="1333"/>
      <c r="F4" s="1069"/>
      <c r="G4" s="1077"/>
      <c r="H4" s="1069"/>
      <c r="I4" s="1077"/>
      <c r="J4" s="1069"/>
      <c r="K4" s="1079"/>
      <c r="L4" s="1082"/>
      <c r="M4" s="1023"/>
      <c r="N4" s="1216"/>
      <c r="O4" s="1216"/>
      <c r="P4" s="1216"/>
      <c r="Q4" s="1031"/>
      <c r="R4" s="1195"/>
      <c r="S4" s="1196"/>
      <c r="T4" s="1223"/>
      <c r="U4" s="1195"/>
      <c r="V4" s="1196"/>
      <c r="W4" s="1196"/>
      <c r="X4" s="1197"/>
      <c r="Y4" s="1195"/>
      <c r="Z4" s="1196"/>
      <c r="AA4" s="1196"/>
      <c r="AB4" s="1196"/>
      <c r="AC4" s="1196"/>
      <c r="AD4" s="1197"/>
      <c r="AE4" s="1202"/>
      <c r="AF4" s="1203"/>
      <c r="AG4" s="1203"/>
      <c r="AH4" s="1203"/>
      <c r="AI4" s="1203"/>
      <c r="AJ4" s="1142"/>
      <c r="AK4" s="1323"/>
    </row>
    <row r="5" spans="1:37" ht="20.25" customHeight="1" thickTop="1">
      <c r="A5" s="1168"/>
      <c r="B5" s="1039"/>
      <c r="C5" s="1325"/>
      <c r="D5" s="1327"/>
      <c r="E5" s="1330" t="s">
        <v>169</v>
      </c>
      <c r="F5" s="1070" t="s">
        <v>170</v>
      </c>
      <c r="G5" s="1070" t="s">
        <v>169</v>
      </c>
      <c r="H5" s="1070" t="s">
        <v>170</v>
      </c>
      <c r="I5" s="1070" t="s">
        <v>169</v>
      </c>
      <c r="J5" s="1070" t="s">
        <v>170</v>
      </c>
      <c r="K5" s="1079"/>
      <c r="L5" s="1082"/>
      <c r="M5" s="1023"/>
      <c r="N5" s="1191" t="s">
        <v>169</v>
      </c>
      <c r="O5" s="1147" t="s">
        <v>170</v>
      </c>
      <c r="P5" s="1147" t="s">
        <v>171</v>
      </c>
      <c r="Q5" s="1148" t="s">
        <v>179</v>
      </c>
      <c r="R5" s="1143" t="s">
        <v>169</v>
      </c>
      <c r="S5" s="1133" t="s">
        <v>170</v>
      </c>
      <c r="T5" s="1022" t="s">
        <v>180</v>
      </c>
      <c r="U5" s="1129" t="s">
        <v>219</v>
      </c>
      <c r="V5" s="1131" t="s">
        <v>181</v>
      </c>
      <c r="W5" s="1131" t="s">
        <v>182</v>
      </c>
      <c r="X5" s="1326" t="s">
        <v>180</v>
      </c>
      <c r="Y5" s="1143" t="s">
        <v>183</v>
      </c>
      <c r="Z5" s="1131" t="s">
        <v>184</v>
      </c>
      <c r="AA5" s="1131" t="s">
        <v>185</v>
      </c>
      <c r="AB5" s="1131" t="s">
        <v>186</v>
      </c>
      <c r="AC5" s="1133" t="s">
        <v>187</v>
      </c>
      <c r="AD5" s="1022" t="s">
        <v>171</v>
      </c>
      <c r="AE5" s="1206" t="s">
        <v>188</v>
      </c>
      <c r="AF5" s="1208" t="s">
        <v>189</v>
      </c>
      <c r="AG5" s="1208" t="s">
        <v>190</v>
      </c>
      <c r="AH5" s="1208" t="s">
        <v>191</v>
      </c>
      <c r="AI5" s="1204" t="s">
        <v>192</v>
      </c>
      <c r="AJ5" s="1022" t="s">
        <v>193</v>
      </c>
      <c r="AK5" s="1323"/>
    </row>
    <row r="6" spans="1:37" ht="20.25" customHeight="1" thickBot="1">
      <c r="A6" s="1169"/>
      <c r="B6" s="1040"/>
      <c r="C6" s="1056"/>
      <c r="D6" s="1328"/>
      <c r="E6" s="1331"/>
      <c r="F6" s="1071"/>
      <c r="G6" s="1071"/>
      <c r="H6" s="1071"/>
      <c r="I6" s="1071"/>
      <c r="J6" s="1071"/>
      <c r="K6" s="1080"/>
      <c r="L6" s="1083"/>
      <c r="M6" s="1044"/>
      <c r="N6" s="1073"/>
      <c r="O6" s="1052"/>
      <c r="P6" s="1052"/>
      <c r="Q6" s="1329"/>
      <c r="R6" s="1190"/>
      <c r="S6" s="1134"/>
      <c r="T6" s="1044"/>
      <c r="U6" s="1135"/>
      <c r="V6" s="1192"/>
      <c r="W6" s="1192"/>
      <c r="X6" s="1328"/>
      <c r="Y6" s="1334"/>
      <c r="Z6" s="1192"/>
      <c r="AA6" s="1192"/>
      <c r="AB6" s="1192"/>
      <c r="AC6" s="1200"/>
      <c r="AD6" s="1044"/>
      <c r="AE6" s="1207"/>
      <c r="AF6" s="1209"/>
      <c r="AG6" s="1209"/>
      <c r="AH6" s="1209"/>
      <c r="AI6" s="1205"/>
      <c r="AJ6" s="1044"/>
      <c r="AK6" s="1324"/>
    </row>
    <row r="7" spans="1:37" ht="49.2" thickBot="1">
      <c r="A7" s="717" t="s">
        <v>385</v>
      </c>
      <c r="B7" s="131">
        <v>12</v>
      </c>
      <c r="C7" s="132">
        <v>25</v>
      </c>
      <c r="D7" s="133">
        <v>37</v>
      </c>
      <c r="E7" s="155">
        <v>2</v>
      </c>
      <c r="F7" s="36">
        <v>3</v>
      </c>
      <c r="G7" s="36">
        <v>4</v>
      </c>
      <c r="H7" s="36">
        <v>14</v>
      </c>
      <c r="I7" s="36">
        <v>6</v>
      </c>
      <c r="J7" s="161">
        <v>8</v>
      </c>
      <c r="K7" s="134">
        <f t="shared" ref="K7:L10" si="0">E7+G7+I7</f>
        <v>12</v>
      </c>
      <c r="L7" s="134">
        <f t="shared" si="0"/>
        <v>25</v>
      </c>
      <c r="M7" s="287">
        <f>K7+L7</f>
        <v>37</v>
      </c>
      <c r="N7" s="131">
        <v>11</v>
      </c>
      <c r="O7" s="132">
        <v>25</v>
      </c>
      <c r="P7" s="132">
        <f>N7+O7</f>
        <v>36</v>
      </c>
      <c r="Q7" s="34">
        <f>P7/D7</f>
        <v>0.97297297297297303</v>
      </c>
      <c r="R7" s="157">
        <v>11</v>
      </c>
      <c r="S7" s="223">
        <v>25</v>
      </c>
      <c r="T7" s="287">
        <v>36</v>
      </c>
      <c r="U7" s="153">
        <v>5</v>
      </c>
      <c r="V7" s="159">
        <v>17</v>
      </c>
      <c r="W7" s="159">
        <v>14</v>
      </c>
      <c r="X7" s="287">
        <v>36</v>
      </c>
      <c r="Y7" s="336">
        <v>0</v>
      </c>
      <c r="Z7" s="159">
        <v>2</v>
      </c>
      <c r="AA7" s="159">
        <v>21</v>
      </c>
      <c r="AB7" s="159">
        <v>13</v>
      </c>
      <c r="AC7" s="159">
        <v>0</v>
      </c>
      <c r="AD7" s="287">
        <v>36</v>
      </c>
      <c r="AE7" s="35">
        <v>0</v>
      </c>
      <c r="AF7" s="36">
        <v>3</v>
      </c>
      <c r="AG7" s="36">
        <v>18</v>
      </c>
      <c r="AH7" s="36">
        <v>11</v>
      </c>
      <c r="AI7" s="161">
        <v>4</v>
      </c>
      <c r="AJ7" s="287">
        <v>36</v>
      </c>
      <c r="AK7" s="396">
        <f>AJ7/D7</f>
        <v>0.97297297297297303</v>
      </c>
    </row>
    <row r="8" spans="1:37" ht="65.400000000000006" thickBot="1">
      <c r="A8" s="718" t="s">
        <v>386</v>
      </c>
      <c r="B8" s="135">
        <v>3</v>
      </c>
      <c r="C8" s="136">
        <v>17</v>
      </c>
      <c r="D8" s="133">
        <f>B8+C8</f>
        <v>20</v>
      </c>
      <c r="E8" s="155">
        <v>0</v>
      </c>
      <c r="F8" s="36">
        <v>1</v>
      </c>
      <c r="G8" s="36">
        <v>0</v>
      </c>
      <c r="H8" s="36">
        <v>6</v>
      </c>
      <c r="I8" s="36">
        <v>3</v>
      </c>
      <c r="J8" s="161">
        <v>10</v>
      </c>
      <c r="K8" s="134">
        <f t="shared" si="0"/>
        <v>3</v>
      </c>
      <c r="L8" s="134">
        <f t="shared" si="0"/>
        <v>17</v>
      </c>
      <c r="M8" s="292">
        <f t="shared" ref="M8:M43" si="1">K8+L8</f>
        <v>20</v>
      </c>
      <c r="N8" s="135">
        <v>2</v>
      </c>
      <c r="O8" s="136">
        <v>13</v>
      </c>
      <c r="P8" s="132">
        <f t="shared" ref="P8:P44" si="2">N8+O8</f>
        <v>15</v>
      </c>
      <c r="Q8" s="34">
        <f t="shared" ref="Q8:Q44" si="3">P8/D8</f>
        <v>0.75</v>
      </c>
      <c r="R8" s="162">
        <v>0</v>
      </c>
      <c r="S8" s="219">
        <v>0</v>
      </c>
      <c r="T8" s="262">
        <v>0</v>
      </c>
      <c r="U8" s="35">
        <v>1</v>
      </c>
      <c r="V8" s="161">
        <v>0</v>
      </c>
      <c r="W8" s="161">
        <v>0</v>
      </c>
      <c r="X8" s="280">
        <v>1</v>
      </c>
      <c r="Y8" s="339">
        <v>0</v>
      </c>
      <c r="Z8" s="161">
        <v>0</v>
      </c>
      <c r="AA8" s="161">
        <v>1</v>
      </c>
      <c r="AB8" s="161">
        <v>0</v>
      </c>
      <c r="AC8" s="161">
        <v>0</v>
      </c>
      <c r="AD8" s="288">
        <v>1</v>
      </c>
      <c r="AE8" s="35">
        <v>0</v>
      </c>
      <c r="AF8" s="36">
        <v>0</v>
      </c>
      <c r="AG8" s="36">
        <v>1</v>
      </c>
      <c r="AH8" s="36">
        <v>0</v>
      </c>
      <c r="AI8" s="161">
        <v>0</v>
      </c>
      <c r="AJ8" s="288">
        <v>1</v>
      </c>
      <c r="AK8" s="396">
        <f t="shared" ref="AK8:AK44" si="4">AJ8/D8</f>
        <v>0.05</v>
      </c>
    </row>
    <row r="9" spans="1:37" ht="65.400000000000006" thickBot="1">
      <c r="A9" s="718" t="s">
        <v>387</v>
      </c>
      <c r="B9" s="135">
        <v>4</v>
      </c>
      <c r="C9" s="136">
        <v>11</v>
      </c>
      <c r="D9" s="133">
        <f>B9+C9</f>
        <v>15</v>
      </c>
      <c r="E9" s="155">
        <v>2</v>
      </c>
      <c r="F9" s="36">
        <v>2</v>
      </c>
      <c r="G9" s="36">
        <v>1</v>
      </c>
      <c r="H9" s="36">
        <v>3</v>
      </c>
      <c r="I9" s="36">
        <v>1</v>
      </c>
      <c r="J9" s="161">
        <v>6</v>
      </c>
      <c r="K9" s="134">
        <f t="shared" si="0"/>
        <v>4</v>
      </c>
      <c r="L9" s="134">
        <f t="shared" si="0"/>
        <v>11</v>
      </c>
      <c r="M9" s="293">
        <f t="shared" si="1"/>
        <v>15</v>
      </c>
      <c r="N9" s="135">
        <v>4</v>
      </c>
      <c r="O9" s="136">
        <v>9</v>
      </c>
      <c r="P9" s="132">
        <f t="shared" si="2"/>
        <v>13</v>
      </c>
      <c r="Q9" s="34">
        <f t="shared" si="3"/>
        <v>0.8666666666666667</v>
      </c>
      <c r="R9" s="155">
        <v>0</v>
      </c>
      <c r="S9" s="161">
        <v>1</v>
      </c>
      <c r="T9" s="288">
        <v>1</v>
      </c>
      <c r="U9" s="35">
        <v>1</v>
      </c>
      <c r="V9" s="161">
        <v>0</v>
      </c>
      <c r="W9" s="161">
        <v>0</v>
      </c>
      <c r="X9" s="288">
        <v>1</v>
      </c>
      <c r="Y9" s="339">
        <v>0</v>
      </c>
      <c r="Z9" s="161">
        <v>0</v>
      </c>
      <c r="AA9" s="161">
        <v>0</v>
      </c>
      <c r="AB9" s="161">
        <v>0</v>
      </c>
      <c r="AC9" s="161">
        <v>1</v>
      </c>
      <c r="AD9" s="288">
        <v>1</v>
      </c>
      <c r="AE9" s="35">
        <v>0</v>
      </c>
      <c r="AF9" s="36">
        <v>0</v>
      </c>
      <c r="AG9" s="36">
        <v>1</v>
      </c>
      <c r="AH9" s="36">
        <v>0</v>
      </c>
      <c r="AI9" s="161">
        <v>0</v>
      </c>
      <c r="AJ9" s="288">
        <v>1</v>
      </c>
      <c r="AK9" s="396">
        <f t="shared" si="4"/>
        <v>6.6666666666666666E-2</v>
      </c>
    </row>
    <row r="10" spans="1:37" ht="65.400000000000006" thickBot="1">
      <c r="A10" s="718" t="s">
        <v>388</v>
      </c>
      <c r="B10" s="135">
        <v>6</v>
      </c>
      <c r="C10" s="136">
        <v>19</v>
      </c>
      <c r="D10" s="133">
        <f>B10+C10</f>
        <v>25</v>
      </c>
      <c r="E10" s="155">
        <v>1</v>
      </c>
      <c r="F10" s="36">
        <v>2</v>
      </c>
      <c r="G10" s="36">
        <v>3</v>
      </c>
      <c r="H10" s="36">
        <v>13</v>
      </c>
      <c r="I10" s="36">
        <v>2</v>
      </c>
      <c r="J10" s="161">
        <v>4</v>
      </c>
      <c r="K10" s="134">
        <f t="shared" si="0"/>
        <v>6</v>
      </c>
      <c r="L10" s="134">
        <f t="shared" si="0"/>
        <v>19</v>
      </c>
      <c r="M10" s="293">
        <f t="shared" si="1"/>
        <v>25</v>
      </c>
      <c r="N10" s="135">
        <v>1</v>
      </c>
      <c r="O10" s="136">
        <v>12</v>
      </c>
      <c r="P10" s="132">
        <f t="shared" si="2"/>
        <v>13</v>
      </c>
      <c r="Q10" s="34">
        <f t="shared" si="3"/>
        <v>0.52</v>
      </c>
      <c r="R10" s="155">
        <v>1</v>
      </c>
      <c r="S10" s="161">
        <v>1</v>
      </c>
      <c r="T10" s="288">
        <v>2</v>
      </c>
      <c r="U10" s="35">
        <v>1</v>
      </c>
      <c r="V10" s="161">
        <v>1</v>
      </c>
      <c r="W10" s="161">
        <v>0</v>
      </c>
      <c r="X10" s="288">
        <v>2</v>
      </c>
      <c r="Y10" s="339">
        <v>1</v>
      </c>
      <c r="Z10" s="161">
        <v>0</v>
      </c>
      <c r="AA10" s="161">
        <v>1</v>
      </c>
      <c r="AB10" s="161">
        <v>0</v>
      </c>
      <c r="AC10" s="161">
        <v>0</v>
      </c>
      <c r="AD10" s="288">
        <v>2</v>
      </c>
      <c r="AE10" s="35">
        <v>0</v>
      </c>
      <c r="AF10" s="36">
        <v>0</v>
      </c>
      <c r="AG10" s="36">
        <v>0</v>
      </c>
      <c r="AH10" s="36">
        <v>1</v>
      </c>
      <c r="AI10" s="161">
        <v>1</v>
      </c>
      <c r="AJ10" s="288">
        <v>2</v>
      </c>
      <c r="AK10" s="396">
        <f t="shared" si="4"/>
        <v>0.08</v>
      </c>
    </row>
    <row r="11" spans="1:37" ht="81.599999999999994" thickBot="1">
      <c r="A11" s="718" t="s">
        <v>389</v>
      </c>
      <c r="B11" s="135">
        <v>8</v>
      </c>
      <c r="C11" s="136">
        <v>36</v>
      </c>
      <c r="D11" s="133">
        <f t="shared" ref="D11:D43" si="5">B11+C11</f>
        <v>44</v>
      </c>
      <c r="E11" s="155">
        <v>0</v>
      </c>
      <c r="F11" s="36">
        <v>5</v>
      </c>
      <c r="G11" s="36">
        <v>1</v>
      </c>
      <c r="H11" s="36">
        <v>18</v>
      </c>
      <c r="I11" s="36">
        <v>7</v>
      </c>
      <c r="J11" s="161">
        <v>13</v>
      </c>
      <c r="K11" s="134">
        <f>E11+G11+I11</f>
        <v>8</v>
      </c>
      <c r="L11" s="134">
        <f>F11+H11+J11</f>
        <v>36</v>
      </c>
      <c r="M11" s="288">
        <f t="shared" si="1"/>
        <v>44</v>
      </c>
      <c r="N11" s="135">
        <v>6</v>
      </c>
      <c r="O11" s="136">
        <v>29</v>
      </c>
      <c r="P11" s="132">
        <f t="shared" si="2"/>
        <v>35</v>
      </c>
      <c r="Q11" s="34">
        <f t="shared" si="3"/>
        <v>0.79545454545454541</v>
      </c>
      <c r="R11" s="155">
        <v>0</v>
      </c>
      <c r="S11" s="161">
        <v>0</v>
      </c>
      <c r="T11" s="288">
        <v>0</v>
      </c>
      <c r="U11" s="35">
        <v>0</v>
      </c>
      <c r="V11" s="161">
        <v>0</v>
      </c>
      <c r="W11" s="161">
        <v>0</v>
      </c>
      <c r="X11" s="288">
        <v>0</v>
      </c>
      <c r="Y11" s="339">
        <v>0</v>
      </c>
      <c r="Z11" s="161">
        <v>0</v>
      </c>
      <c r="AA11" s="161">
        <v>0</v>
      </c>
      <c r="AB11" s="161">
        <v>0</v>
      </c>
      <c r="AC11" s="161">
        <v>0</v>
      </c>
      <c r="AD11" s="288">
        <v>0</v>
      </c>
      <c r="AE11" s="35">
        <v>0</v>
      </c>
      <c r="AF11" s="36">
        <v>0</v>
      </c>
      <c r="AG11" s="36">
        <v>0</v>
      </c>
      <c r="AH11" s="36">
        <v>0</v>
      </c>
      <c r="AI11" s="161">
        <v>0</v>
      </c>
      <c r="AJ11" s="288">
        <v>0</v>
      </c>
      <c r="AK11" s="396">
        <f t="shared" si="4"/>
        <v>0</v>
      </c>
    </row>
    <row r="12" spans="1:37" ht="65.400000000000006" thickBot="1">
      <c r="A12" s="718" t="s">
        <v>390</v>
      </c>
      <c r="B12" s="135">
        <v>3</v>
      </c>
      <c r="C12" s="136">
        <v>25</v>
      </c>
      <c r="D12" s="133">
        <f>B12+C12</f>
        <v>28</v>
      </c>
      <c r="E12" s="155">
        <v>0</v>
      </c>
      <c r="F12" s="36">
        <v>11</v>
      </c>
      <c r="G12" s="36">
        <v>3</v>
      </c>
      <c r="H12" s="36">
        <v>13</v>
      </c>
      <c r="I12" s="36">
        <v>0</v>
      </c>
      <c r="J12" s="161">
        <v>1</v>
      </c>
      <c r="K12" s="134">
        <f>E12+G12+I12</f>
        <v>3</v>
      </c>
      <c r="L12" s="134">
        <f>F12+H12+J12</f>
        <v>25</v>
      </c>
      <c r="M12" s="292">
        <f t="shared" si="1"/>
        <v>28</v>
      </c>
      <c r="N12" s="135">
        <v>0</v>
      </c>
      <c r="O12" s="136">
        <v>17</v>
      </c>
      <c r="P12" s="132">
        <f t="shared" si="2"/>
        <v>17</v>
      </c>
      <c r="Q12" s="34">
        <f t="shared" si="3"/>
        <v>0.6071428571428571</v>
      </c>
      <c r="R12" s="155">
        <v>0</v>
      </c>
      <c r="S12" s="161">
        <v>1</v>
      </c>
      <c r="T12" s="288">
        <v>1</v>
      </c>
      <c r="U12" s="35">
        <v>1</v>
      </c>
      <c r="V12" s="161">
        <v>0</v>
      </c>
      <c r="W12" s="161">
        <v>0</v>
      </c>
      <c r="X12" s="288">
        <v>1</v>
      </c>
      <c r="Y12" s="339">
        <v>0</v>
      </c>
      <c r="Z12" s="161">
        <v>0</v>
      </c>
      <c r="AA12" s="161">
        <v>0</v>
      </c>
      <c r="AB12" s="161">
        <v>0</v>
      </c>
      <c r="AC12" s="161">
        <v>1</v>
      </c>
      <c r="AD12" s="288">
        <v>1</v>
      </c>
      <c r="AE12" s="35">
        <v>0</v>
      </c>
      <c r="AF12" s="36">
        <v>0</v>
      </c>
      <c r="AG12" s="36">
        <v>0</v>
      </c>
      <c r="AH12" s="36">
        <v>1</v>
      </c>
      <c r="AI12" s="161">
        <v>0</v>
      </c>
      <c r="AJ12" s="288">
        <v>1</v>
      </c>
      <c r="AK12" s="396">
        <f t="shared" si="4"/>
        <v>3.5714285714285712E-2</v>
      </c>
    </row>
    <row r="13" spans="1:37" ht="65.400000000000006" thickBot="1">
      <c r="A13" s="717" t="s">
        <v>391</v>
      </c>
      <c r="B13" s="137">
        <v>2</v>
      </c>
      <c r="C13" s="138">
        <v>4</v>
      </c>
      <c r="D13" s="133">
        <f>B13+C13</f>
        <v>6</v>
      </c>
      <c r="E13" s="155">
        <v>2</v>
      </c>
      <c r="F13" s="36">
        <v>3</v>
      </c>
      <c r="G13" s="36">
        <v>0</v>
      </c>
      <c r="H13" s="36">
        <v>1</v>
      </c>
      <c r="I13" s="36">
        <v>0</v>
      </c>
      <c r="J13" s="161">
        <v>0</v>
      </c>
      <c r="K13" s="134">
        <f t="shared" ref="K13:L28" si="6">E13+G13+I13</f>
        <v>2</v>
      </c>
      <c r="L13" s="134">
        <f t="shared" si="6"/>
        <v>4</v>
      </c>
      <c r="M13" s="288">
        <f t="shared" si="1"/>
        <v>6</v>
      </c>
      <c r="N13" s="35">
        <v>2</v>
      </c>
      <c r="O13" s="36">
        <v>3</v>
      </c>
      <c r="P13" s="132">
        <f t="shared" si="2"/>
        <v>5</v>
      </c>
      <c r="Q13" s="34">
        <f t="shared" si="3"/>
        <v>0.83333333333333337</v>
      </c>
      <c r="R13" s="167">
        <v>0</v>
      </c>
      <c r="S13" s="169">
        <v>0</v>
      </c>
      <c r="T13" s="288">
        <v>0</v>
      </c>
      <c r="U13" s="360">
        <v>0</v>
      </c>
      <c r="V13" s="169">
        <v>0</v>
      </c>
      <c r="W13" s="169">
        <v>0</v>
      </c>
      <c r="X13" s="288">
        <v>0</v>
      </c>
      <c r="Y13" s="341">
        <v>0</v>
      </c>
      <c r="Z13" s="169">
        <v>0</v>
      </c>
      <c r="AA13" s="169">
        <v>0</v>
      </c>
      <c r="AB13" s="169">
        <v>0</v>
      </c>
      <c r="AC13" s="169">
        <v>0</v>
      </c>
      <c r="AD13" s="288">
        <v>0</v>
      </c>
      <c r="AE13" s="360">
        <v>0</v>
      </c>
      <c r="AF13" s="168">
        <v>0</v>
      </c>
      <c r="AG13" s="168">
        <v>0</v>
      </c>
      <c r="AH13" s="168">
        <v>0</v>
      </c>
      <c r="AI13" s="169">
        <v>0</v>
      </c>
      <c r="AJ13" s="288">
        <v>0</v>
      </c>
      <c r="AK13" s="396">
        <f t="shared" si="4"/>
        <v>0</v>
      </c>
    </row>
    <row r="14" spans="1:37" ht="65.400000000000006" thickBot="1">
      <c r="A14" s="717" t="s">
        <v>392</v>
      </c>
      <c r="B14" s="135">
        <v>0</v>
      </c>
      <c r="C14" s="136">
        <v>8</v>
      </c>
      <c r="D14" s="133">
        <f>B14+C14</f>
        <v>8</v>
      </c>
      <c r="E14" s="155">
        <v>0</v>
      </c>
      <c r="F14" s="36">
        <v>1</v>
      </c>
      <c r="G14" s="36">
        <v>0</v>
      </c>
      <c r="H14" s="36">
        <v>5</v>
      </c>
      <c r="I14" s="36">
        <v>0</v>
      </c>
      <c r="J14" s="161">
        <v>2</v>
      </c>
      <c r="K14" s="134">
        <f t="shared" si="6"/>
        <v>0</v>
      </c>
      <c r="L14" s="134">
        <f t="shared" si="6"/>
        <v>8</v>
      </c>
      <c r="M14" s="292">
        <f t="shared" si="1"/>
        <v>8</v>
      </c>
      <c r="N14" s="135">
        <v>0</v>
      </c>
      <c r="O14" s="136">
        <v>4</v>
      </c>
      <c r="P14" s="132">
        <f t="shared" si="2"/>
        <v>4</v>
      </c>
      <c r="Q14" s="34">
        <f t="shared" si="3"/>
        <v>0.5</v>
      </c>
      <c r="R14" s="155">
        <v>0</v>
      </c>
      <c r="S14" s="161">
        <v>4</v>
      </c>
      <c r="T14" s="288">
        <v>4</v>
      </c>
      <c r="U14" s="35">
        <v>1</v>
      </c>
      <c r="V14" s="161">
        <v>3</v>
      </c>
      <c r="W14" s="161">
        <v>0</v>
      </c>
      <c r="X14" s="288">
        <v>4</v>
      </c>
      <c r="Y14" s="339">
        <v>0</v>
      </c>
      <c r="Z14" s="161">
        <v>0</v>
      </c>
      <c r="AA14" s="161">
        <v>4</v>
      </c>
      <c r="AB14" s="161">
        <v>0</v>
      </c>
      <c r="AC14" s="161">
        <v>0</v>
      </c>
      <c r="AD14" s="288">
        <v>4</v>
      </c>
      <c r="AE14" s="35">
        <v>0</v>
      </c>
      <c r="AF14" s="36">
        <v>2</v>
      </c>
      <c r="AG14" s="36">
        <v>2</v>
      </c>
      <c r="AH14" s="36">
        <v>0</v>
      </c>
      <c r="AI14" s="161">
        <v>0</v>
      </c>
      <c r="AJ14" s="288">
        <v>4</v>
      </c>
      <c r="AK14" s="396">
        <f t="shared" si="4"/>
        <v>0.5</v>
      </c>
    </row>
    <row r="15" spans="1:37" ht="65.400000000000006" thickBot="1">
      <c r="A15" s="717" t="s">
        <v>393</v>
      </c>
      <c r="B15" s="135">
        <v>3</v>
      </c>
      <c r="C15" s="136">
        <v>5</v>
      </c>
      <c r="D15" s="133">
        <f>B15+C15</f>
        <v>8</v>
      </c>
      <c r="E15" s="155">
        <v>1</v>
      </c>
      <c r="F15" s="36">
        <v>0</v>
      </c>
      <c r="G15" s="36">
        <v>1</v>
      </c>
      <c r="H15" s="36">
        <v>4</v>
      </c>
      <c r="I15" s="36">
        <v>1</v>
      </c>
      <c r="J15" s="161">
        <v>1</v>
      </c>
      <c r="K15" s="134">
        <f t="shared" si="6"/>
        <v>3</v>
      </c>
      <c r="L15" s="134">
        <f t="shared" si="6"/>
        <v>5</v>
      </c>
      <c r="M15" s="288">
        <f t="shared" si="1"/>
        <v>8</v>
      </c>
      <c r="N15" s="135">
        <v>0</v>
      </c>
      <c r="O15" s="136">
        <v>2</v>
      </c>
      <c r="P15" s="132">
        <f t="shared" si="2"/>
        <v>2</v>
      </c>
      <c r="Q15" s="34">
        <f t="shared" si="3"/>
        <v>0.25</v>
      </c>
      <c r="R15" s="155">
        <v>0</v>
      </c>
      <c r="S15" s="339">
        <v>0</v>
      </c>
      <c r="T15" s="237">
        <v>0</v>
      </c>
      <c r="U15" s="339">
        <v>0</v>
      </c>
      <c r="V15" s="36">
        <v>0</v>
      </c>
      <c r="W15" s="339">
        <v>0</v>
      </c>
      <c r="X15" s="237">
        <v>0</v>
      </c>
      <c r="Y15" s="347">
        <v>0</v>
      </c>
      <c r="Z15" s="339">
        <v>0</v>
      </c>
      <c r="AA15" s="161">
        <v>0</v>
      </c>
      <c r="AB15" s="161">
        <v>0</v>
      </c>
      <c r="AC15" s="352">
        <v>0</v>
      </c>
      <c r="AD15" s="237">
        <v>0</v>
      </c>
      <c r="AE15" s="339">
        <v>0</v>
      </c>
      <c r="AF15" s="161">
        <v>0</v>
      </c>
      <c r="AG15" s="36">
        <v>0</v>
      </c>
      <c r="AH15" s="339">
        <v>0</v>
      </c>
      <c r="AI15" s="352">
        <v>0</v>
      </c>
      <c r="AJ15" s="237">
        <v>0</v>
      </c>
      <c r="AK15" s="396">
        <f t="shared" si="4"/>
        <v>0</v>
      </c>
    </row>
    <row r="16" spans="1:37" ht="65.400000000000006" thickBot="1">
      <c r="A16" s="717" t="s">
        <v>394</v>
      </c>
      <c r="B16" s="135">
        <v>9</v>
      </c>
      <c r="C16" s="136">
        <v>17</v>
      </c>
      <c r="D16" s="133">
        <v>26</v>
      </c>
      <c r="E16" s="155">
        <v>7</v>
      </c>
      <c r="F16" s="36">
        <v>9</v>
      </c>
      <c r="G16" s="36">
        <v>2</v>
      </c>
      <c r="H16" s="36">
        <v>7</v>
      </c>
      <c r="I16" s="36">
        <v>0</v>
      </c>
      <c r="J16" s="161">
        <v>1</v>
      </c>
      <c r="K16" s="134">
        <f t="shared" si="6"/>
        <v>9</v>
      </c>
      <c r="L16" s="134">
        <f t="shared" si="6"/>
        <v>17</v>
      </c>
      <c r="M16" s="292">
        <f t="shared" si="1"/>
        <v>26</v>
      </c>
      <c r="N16" s="135">
        <v>1</v>
      </c>
      <c r="O16" s="136">
        <v>7</v>
      </c>
      <c r="P16" s="132">
        <f t="shared" si="2"/>
        <v>8</v>
      </c>
      <c r="Q16" s="34">
        <f t="shared" si="3"/>
        <v>0.30769230769230771</v>
      </c>
      <c r="R16" s="155">
        <v>0</v>
      </c>
      <c r="S16" s="161">
        <v>0</v>
      </c>
      <c r="T16" s="288">
        <v>0</v>
      </c>
      <c r="U16" s="35">
        <v>0</v>
      </c>
      <c r="V16" s="161">
        <v>0</v>
      </c>
      <c r="W16" s="161">
        <v>0</v>
      </c>
      <c r="X16" s="288">
        <v>0</v>
      </c>
      <c r="Y16" s="339">
        <v>0</v>
      </c>
      <c r="Z16" s="161">
        <v>0</v>
      </c>
      <c r="AA16" s="161">
        <v>0</v>
      </c>
      <c r="AB16" s="161">
        <v>0</v>
      </c>
      <c r="AC16" s="161">
        <v>0</v>
      </c>
      <c r="AD16" s="288">
        <v>0</v>
      </c>
      <c r="AE16" s="35">
        <v>0</v>
      </c>
      <c r="AF16" s="36">
        <v>0</v>
      </c>
      <c r="AG16" s="36">
        <v>0</v>
      </c>
      <c r="AH16" s="36">
        <v>0</v>
      </c>
      <c r="AI16" s="161">
        <v>0</v>
      </c>
      <c r="AJ16" s="288">
        <v>0</v>
      </c>
      <c r="AK16" s="396">
        <f t="shared" si="4"/>
        <v>0</v>
      </c>
    </row>
    <row r="17" spans="1:37" ht="65.400000000000006" thickBot="1">
      <c r="A17" s="717" t="s">
        <v>395</v>
      </c>
      <c r="B17" s="135">
        <v>3</v>
      </c>
      <c r="C17" s="136">
        <v>12</v>
      </c>
      <c r="D17" s="133">
        <f>B17+C17</f>
        <v>15</v>
      </c>
      <c r="E17" s="155">
        <v>0</v>
      </c>
      <c r="F17" s="36">
        <v>3</v>
      </c>
      <c r="G17" s="36">
        <v>3</v>
      </c>
      <c r="H17" s="36">
        <v>9</v>
      </c>
      <c r="I17" s="36">
        <v>0</v>
      </c>
      <c r="J17" s="161">
        <v>0</v>
      </c>
      <c r="K17" s="134">
        <f t="shared" si="6"/>
        <v>3</v>
      </c>
      <c r="L17" s="134">
        <f t="shared" si="6"/>
        <v>12</v>
      </c>
      <c r="M17" s="288">
        <f t="shared" si="1"/>
        <v>15</v>
      </c>
      <c r="N17" s="135">
        <v>0</v>
      </c>
      <c r="O17" s="136">
        <v>1</v>
      </c>
      <c r="P17" s="132">
        <f t="shared" si="2"/>
        <v>1</v>
      </c>
      <c r="Q17" s="34">
        <f t="shared" si="3"/>
        <v>6.6666666666666666E-2</v>
      </c>
      <c r="R17" s="155">
        <v>0</v>
      </c>
      <c r="S17" s="161">
        <v>0</v>
      </c>
      <c r="T17" s="288">
        <v>0</v>
      </c>
      <c r="U17" s="35">
        <v>0</v>
      </c>
      <c r="V17" s="161">
        <v>0</v>
      </c>
      <c r="W17" s="161">
        <v>0</v>
      </c>
      <c r="X17" s="288">
        <v>0</v>
      </c>
      <c r="Y17" s="339">
        <v>0</v>
      </c>
      <c r="Z17" s="161">
        <v>0</v>
      </c>
      <c r="AA17" s="161">
        <v>0</v>
      </c>
      <c r="AB17" s="161">
        <v>0</v>
      </c>
      <c r="AC17" s="161">
        <v>0</v>
      </c>
      <c r="AD17" s="288">
        <v>0</v>
      </c>
      <c r="AE17" s="35">
        <v>0</v>
      </c>
      <c r="AF17" s="36">
        <v>0</v>
      </c>
      <c r="AG17" s="36">
        <v>0</v>
      </c>
      <c r="AH17" s="36">
        <v>0</v>
      </c>
      <c r="AI17" s="161">
        <v>0</v>
      </c>
      <c r="AJ17" s="288">
        <v>0</v>
      </c>
      <c r="AK17" s="396">
        <f t="shared" si="4"/>
        <v>0</v>
      </c>
    </row>
    <row r="18" spans="1:37" ht="65.400000000000006" thickBot="1">
      <c r="A18" s="717" t="s">
        <v>396</v>
      </c>
      <c r="B18" s="135">
        <v>6</v>
      </c>
      <c r="C18" s="136">
        <v>14</v>
      </c>
      <c r="D18" s="133">
        <f>B18+C18</f>
        <v>20</v>
      </c>
      <c r="E18" s="155">
        <v>1</v>
      </c>
      <c r="F18" s="36">
        <v>0</v>
      </c>
      <c r="G18" s="36">
        <v>1</v>
      </c>
      <c r="H18" s="36">
        <v>4</v>
      </c>
      <c r="I18" s="36">
        <v>4</v>
      </c>
      <c r="J18" s="161">
        <v>10</v>
      </c>
      <c r="K18" s="134">
        <f t="shared" si="6"/>
        <v>6</v>
      </c>
      <c r="L18" s="134">
        <f t="shared" si="6"/>
        <v>14</v>
      </c>
      <c r="M18" s="288">
        <f t="shared" si="1"/>
        <v>20</v>
      </c>
      <c r="N18" s="135">
        <v>1</v>
      </c>
      <c r="O18" s="136">
        <v>6</v>
      </c>
      <c r="P18" s="132">
        <f t="shared" si="2"/>
        <v>7</v>
      </c>
      <c r="Q18" s="34">
        <f t="shared" si="3"/>
        <v>0.35</v>
      </c>
      <c r="R18" s="155">
        <v>1</v>
      </c>
      <c r="S18" s="161">
        <v>0</v>
      </c>
      <c r="T18" s="288">
        <v>1</v>
      </c>
      <c r="U18" s="35">
        <v>1</v>
      </c>
      <c r="V18" s="161">
        <v>0</v>
      </c>
      <c r="W18" s="161">
        <v>0</v>
      </c>
      <c r="X18" s="288">
        <v>1</v>
      </c>
      <c r="Y18" s="339">
        <v>0</v>
      </c>
      <c r="Z18" s="161">
        <v>0</v>
      </c>
      <c r="AA18" s="161">
        <v>0</v>
      </c>
      <c r="AB18" s="161">
        <v>1</v>
      </c>
      <c r="AC18" s="161">
        <v>0</v>
      </c>
      <c r="AD18" s="288">
        <v>1</v>
      </c>
      <c r="AE18" s="35">
        <v>0</v>
      </c>
      <c r="AF18" s="36">
        <v>0</v>
      </c>
      <c r="AG18" s="36">
        <v>0</v>
      </c>
      <c r="AH18" s="36">
        <v>0</v>
      </c>
      <c r="AI18" s="161">
        <v>1</v>
      </c>
      <c r="AJ18" s="288">
        <v>1</v>
      </c>
      <c r="AK18" s="396">
        <f t="shared" si="4"/>
        <v>0.05</v>
      </c>
    </row>
    <row r="19" spans="1:37" ht="65.400000000000006" thickBot="1">
      <c r="A19" s="717" t="s">
        <v>397</v>
      </c>
      <c r="B19" s="135">
        <v>0</v>
      </c>
      <c r="C19" s="136">
        <v>7</v>
      </c>
      <c r="D19" s="133">
        <f>B19+C19</f>
        <v>7</v>
      </c>
      <c r="E19" s="155">
        <v>0</v>
      </c>
      <c r="F19" s="36">
        <v>3</v>
      </c>
      <c r="G19" s="36">
        <v>0</v>
      </c>
      <c r="H19" s="36">
        <v>4</v>
      </c>
      <c r="I19" s="36">
        <v>0</v>
      </c>
      <c r="J19" s="161">
        <v>0</v>
      </c>
      <c r="K19" s="134">
        <f t="shared" si="6"/>
        <v>0</v>
      </c>
      <c r="L19" s="134">
        <f t="shared" si="6"/>
        <v>7</v>
      </c>
      <c r="M19" s="292">
        <f t="shared" si="1"/>
        <v>7</v>
      </c>
      <c r="N19" s="135">
        <v>0</v>
      </c>
      <c r="O19" s="136">
        <v>7</v>
      </c>
      <c r="P19" s="132">
        <f t="shared" si="2"/>
        <v>7</v>
      </c>
      <c r="Q19" s="34">
        <f t="shared" si="3"/>
        <v>1</v>
      </c>
      <c r="R19" s="155">
        <v>0</v>
      </c>
      <c r="S19" s="161">
        <v>0</v>
      </c>
      <c r="T19" s="288">
        <v>0</v>
      </c>
      <c r="U19" s="35">
        <v>0</v>
      </c>
      <c r="V19" s="161">
        <v>0</v>
      </c>
      <c r="W19" s="161">
        <v>0</v>
      </c>
      <c r="X19" s="288">
        <v>0</v>
      </c>
      <c r="Y19" s="339">
        <v>0</v>
      </c>
      <c r="Z19" s="161">
        <v>0</v>
      </c>
      <c r="AA19" s="161">
        <v>0</v>
      </c>
      <c r="AB19" s="161">
        <v>0</v>
      </c>
      <c r="AC19" s="161">
        <v>0</v>
      </c>
      <c r="AD19" s="288">
        <v>0</v>
      </c>
      <c r="AE19" s="35">
        <v>0</v>
      </c>
      <c r="AF19" s="36">
        <v>0</v>
      </c>
      <c r="AG19" s="36">
        <v>0</v>
      </c>
      <c r="AH19" s="36">
        <v>0</v>
      </c>
      <c r="AI19" s="161">
        <v>0</v>
      </c>
      <c r="AJ19" s="288">
        <v>0</v>
      </c>
      <c r="AK19" s="396">
        <f t="shared" si="4"/>
        <v>0</v>
      </c>
    </row>
    <row r="20" spans="1:37" ht="65.400000000000006" thickBot="1">
      <c r="A20" s="717" t="s">
        <v>398</v>
      </c>
      <c r="B20" s="33">
        <v>5</v>
      </c>
      <c r="C20" s="31">
        <v>13</v>
      </c>
      <c r="D20" s="19">
        <f>B20+C20</f>
        <v>18</v>
      </c>
      <c r="E20" s="162">
        <v>0</v>
      </c>
      <c r="F20" s="99">
        <v>1</v>
      </c>
      <c r="G20" s="99">
        <v>1</v>
      </c>
      <c r="H20" s="99">
        <v>4</v>
      </c>
      <c r="I20" s="99">
        <v>4</v>
      </c>
      <c r="J20" s="219">
        <v>8</v>
      </c>
      <c r="K20" s="22">
        <f t="shared" si="6"/>
        <v>5</v>
      </c>
      <c r="L20" s="22">
        <f t="shared" si="6"/>
        <v>13</v>
      </c>
      <c r="M20" s="288">
        <f t="shared" si="1"/>
        <v>18</v>
      </c>
      <c r="N20" s="39">
        <v>1</v>
      </c>
      <c r="O20" s="61">
        <v>4</v>
      </c>
      <c r="P20" s="132">
        <f t="shared" si="2"/>
        <v>5</v>
      </c>
      <c r="Q20" s="34">
        <f t="shared" si="3"/>
        <v>0.27777777777777779</v>
      </c>
      <c r="R20" s="170">
        <v>0</v>
      </c>
      <c r="S20" s="171">
        <v>0</v>
      </c>
      <c r="T20" s="257">
        <v>0</v>
      </c>
      <c r="U20" s="143">
        <v>0</v>
      </c>
      <c r="V20" s="171">
        <v>0</v>
      </c>
      <c r="W20" s="171">
        <v>0</v>
      </c>
      <c r="X20" s="257">
        <v>0</v>
      </c>
      <c r="Y20" s="362">
        <v>0</v>
      </c>
      <c r="Z20" s="171">
        <v>0</v>
      </c>
      <c r="AA20" s="171">
        <v>0</v>
      </c>
      <c r="AB20" s="171">
        <v>0</v>
      </c>
      <c r="AC20" s="171">
        <v>0</v>
      </c>
      <c r="AD20" s="257">
        <v>0</v>
      </c>
      <c r="AE20" s="143">
        <v>0</v>
      </c>
      <c r="AF20" s="102">
        <v>0</v>
      </c>
      <c r="AG20" s="102">
        <v>0</v>
      </c>
      <c r="AH20" s="102">
        <v>0</v>
      </c>
      <c r="AI20" s="171">
        <v>0</v>
      </c>
      <c r="AJ20" s="257">
        <v>0</v>
      </c>
      <c r="AK20" s="396">
        <f t="shared" si="4"/>
        <v>0</v>
      </c>
    </row>
    <row r="21" spans="1:37" ht="65.400000000000006" thickBot="1">
      <c r="A21" s="717" t="s">
        <v>399</v>
      </c>
      <c r="B21" s="135">
        <v>2</v>
      </c>
      <c r="C21" s="136">
        <v>8</v>
      </c>
      <c r="D21" s="133">
        <f t="shared" si="5"/>
        <v>10</v>
      </c>
      <c r="E21" s="155"/>
      <c r="F21" s="36">
        <v>3</v>
      </c>
      <c r="G21" s="36">
        <v>1</v>
      </c>
      <c r="H21" s="36">
        <v>3</v>
      </c>
      <c r="I21" s="36">
        <v>1</v>
      </c>
      <c r="J21" s="161">
        <v>2</v>
      </c>
      <c r="K21" s="134">
        <f t="shared" si="6"/>
        <v>2</v>
      </c>
      <c r="L21" s="134">
        <f t="shared" si="6"/>
        <v>8</v>
      </c>
      <c r="M21" s="292">
        <f t="shared" si="1"/>
        <v>10</v>
      </c>
      <c r="N21" s="135">
        <v>2</v>
      </c>
      <c r="O21" s="136">
        <v>8</v>
      </c>
      <c r="P21" s="132">
        <f t="shared" si="2"/>
        <v>10</v>
      </c>
      <c r="Q21" s="34">
        <f t="shared" si="3"/>
        <v>1</v>
      </c>
      <c r="R21" s="155">
        <v>0</v>
      </c>
      <c r="S21" s="161">
        <v>0</v>
      </c>
      <c r="T21" s="288">
        <v>0</v>
      </c>
      <c r="U21" s="35">
        <v>0</v>
      </c>
      <c r="V21" s="161">
        <v>0</v>
      </c>
      <c r="W21" s="161">
        <v>0</v>
      </c>
      <c r="X21" s="288">
        <v>0</v>
      </c>
      <c r="Y21" s="339">
        <v>0</v>
      </c>
      <c r="Z21" s="161">
        <v>0</v>
      </c>
      <c r="AA21" s="161">
        <v>0</v>
      </c>
      <c r="AB21" s="161">
        <v>0</v>
      </c>
      <c r="AC21" s="161">
        <v>0</v>
      </c>
      <c r="AD21" s="288">
        <v>0</v>
      </c>
      <c r="AE21" s="35">
        <v>0</v>
      </c>
      <c r="AF21" s="36">
        <v>0</v>
      </c>
      <c r="AG21" s="36">
        <v>0</v>
      </c>
      <c r="AH21" s="36">
        <v>0</v>
      </c>
      <c r="AI21" s="161">
        <v>0</v>
      </c>
      <c r="AJ21" s="288">
        <v>0</v>
      </c>
      <c r="AK21" s="396">
        <f t="shared" si="4"/>
        <v>0</v>
      </c>
    </row>
    <row r="22" spans="1:37" ht="65.400000000000006" thickBot="1">
      <c r="A22" s="717" t="s">
        <v>400</v>
      </c>
      <c r="B22" s="140">
        <v>5</v>
      </c>
      <c r="C22" s="141">
        <v>11</v>
      </c>
      <c r="D22" s="133">
        <f t="shared" si="5"/>
        <v>16</v>
      </c>
      <c r="E22" s="167">
        <v>4</v>
      </c>
      <c r="F22" s="168">
        <v>10</v>
      </c>
      <c r="G22" s="168">
        <v>1</v>
      </c>
      <c r="H22" s="168">
        <v>1</v>
      </c>
      <c r="I22" s="168">
        <v>0</v>
      </c>
      <c r="J22" s="169">
        <v>0</v>
      </c>
      <c r="K22" s="134">
        <f t="shared" si="6"/>
        <v>5</v>
      </c>
      <c r="L22" s="134">
        <f t="shared" si="6"/>
        <v>11</v>
      </c>
      <c r="M22" s="288">
        <f t="shared" si="1"/>
        <v>16</v>
      </c>
      <c r="N22" s="140">
        <v>1</v>
      </c>
      <c r="O22" s="141">
        <v>0</v>
      </c>
      <c r="P22" s="132">
        <f t="shared" si="2"/>
        <v>1</v>
      </c>
      <c r="Q22" s="34">
        <f t="shared" si="3"/>
        <v>6.25E-2</v>
      </c>
      <c r="R22" s="167">
        <v>0</v>
      </c>
      <c r="S22" s="169">
        <v>0</v>
      </c>
      <c r="T22" s="288">
        <v>0</v>
      </c>
      <c r="U22" s="360">
        <v>0</v>
      </c>
      <c r="V22" s="169">
        <v>0</v>
      </c>
      <c r="W22" s="169">
        <v>0</v>
      </c>
      <c r="X22" s="288">
        <v>0</v>
      </c>
      <c r="Y22" s="341">
        <v>0</v>
      </c>
      <c r="Z22" s="169">
        <v>0</v>
      </c>
      <c r="AA22" s="169">
        <v>0</v>
      </c>
      <c r="AB22" s="169">
        <v>0</v>
      </c>
      <c r="AC22" s="169">
        <v>0</v>
      </c>
      <c r="AD22" s="288">
        <v>0</v>
      </c>
      <c r="AE22" s="360">
        <v>0</v>
      </c>
      <c r="AF22" s="168">
        <v>0</v>
      </c>
      <c r="AG22" s="168">
        <v>0</v>
      </c>
      <c r="AH22" s="168">
        <v>0</v>
      </c>
      <c r="AI22" s="169">
        <v>0</v>
      </c>
      <c r="AJ22" s="288">
        <v>0</v>
      </c>
      <c r="AK22" s="396">
        <f t="shared" si="4"/>
        <v>0</v>
      </c>
    </row>
    <row r="23" spans="1:37" ht="65.400000000000006" thickBot="1">
      <c r="A23" s="717" t="s">
        <v>401</v>
      </c>
      <c r="B23" s="135">
        <v>21</v>
      </c>
      <c r="C23" s="136">
        <v>9</v>
      </c>
      <c r="D23" s="133">
        <f t="shared" si="5"/>
        <v>30</v>
      </c>
      <c r="E23" s="155">
        <v>0</v>
      </c>
      <c r="F23" s="36">
        <v>0</v>
      </c>
      <c r="G23" s="36">
        <v>14</v>
      </c>
      <c r="H23" s="36">
        <v>6</v>
      </c>
      <c r="I23" s="36">
        <v>7</v>
      </c>
      <c r="J23" s="161">
        <v>3</v>
      </c>
      <c r="K23" s="134">
        <f t="shared" si="6"/>
        <v>21</v>
      </c>
      <c r="L23" s="134">
        <f t="shared" si="6"/>
        <v>9</v>
      </c>
      <c r="M23" s="288">
        <f t="shared" si="1"/>
        <v>30</v>
      </c>
      <c r="N23" s="135">
        <v>0</v>
      </c>
      <c r="O23" s="136">
        <v>0</v>
      </c>
      <c r="P23" s="132">
        <f t="shared" si="2"/>
        <v>0</v>
      </c>
      <c r="Q23" s="34">
        <f t="shared" si="3"/>
        <v>0</v>
      </c>
      <c r="R23" s="155">
        <v>0</v>
      </c>
      <c r="S23" s="161">
        <v>0</v>
      </c>
      <c r="T23" s="288">
        <v>0</v>
      </c>
      <c r="U23" s="35">
        <v>0</v>
      </c>
      <c r="V23" s="161">
        <v>0</v>
      </c>
      <c r="W23" s="161">
        <v>0</v>
      </c>
      <c r="X23" s="288">
        <v>0</v>
      </c>
      <c r="Y23" s="339">
        <v>0</v>
      </c>
      <c r="Z23" s="161">
        <v>0</v>
      </c>
      <c r="AA23" s="161">
        <v>0</v>
      </c>
      <c r="AB23" s="161">
        <v>0</v>
      </c>
      <c r="AC23" s="161">
        <v>0</v>
      </c>
      <c r="AD23" s="288">
        <v>0</v>
      </c>
      <c r="AE23" s="35">
        <v>0</v>
      </c>
      <c r="AF23" s="36">
        <v>0</v>
      </c>
      <c r="AG23" s="36">
        <v>0</v>
      </c>
      <c r="AH23" s="36">
        <v>0</v>
      </c>
      <c r="AI23" s="161">
        <v>0</v>
      </c>
      <c r="AJ23" s="288">
        <v>0</v>
      </c>
      <c r="AK23" s="396">
        <f t="shared" si="4"/>
        <v>0</v>
      </c>
    </row>
    <row r="24" spans="1:37" ht="65.400000000000006" thickBot="1">
      <c r="A24" s="717" t="s">
        <v>402</v>
      </c>
      <c r="B24" s="135">
        <v>3</v>
      </c>
      <c r="C24" s="136">
        <v>18</v>
      </c>
      <c r="D24" s="133">
        <f t="shared" si="5"/>
        <v>21</v>
      </c>
      <c r="E24" s="155">
        <v>2</v>
      </c>
      <c r="F24" s="36">
        <v>7</v>
      </c>
      <c r="G24" s="36">
        <v>1</v>
      </c>
      <c r="H24" s="36">
        <v>5</v>
      </c>
      <c r="I24" s="36">
        <v>0</v>
      </c>
      <c r="J24" s="161">
        <v>6</v>
      </c>
      <c r="K24" s="134">
        <f t="shared" si="6"/>
        <v>3</v>
      </c>
      <c r="L24" s="134">
        <f t="shared" si="6"/>
        <v>18</v>
      </c>
      <c r="M24" s="292">
        <f t="shared" si="1"/>
        <v>21</v>
      </c>
      <c r="N24" s="135">
        <v>3</v>
      </c>
      <c r="O24" s="136">
        <v>18</v>
      </c>
      <c r="P24" s="132">
        <f t="shared" si="2"/>
        <v>21</v>
      </c>
      <c r="Q24" s="34">
        <f t="shared" si="3"/>
        <v>1</v>
      </c>
      <c r="R24" s="155">
        <v>0</v>
      </c>
      <c r="S24" s="161">
        <v>1</v>
      </c>
      <c r="T24" s="288">
        <v>1</v>
      </c>
      <c r="U24" s="35">
        <v>1</v>
      </c>
      <c r="V24" s="161">
        <v>0</v>
      </c>
      <c r="W24" s="161">
        <v>0</v>
      </c>
      <c r="X24" s="288">
        <v>1</v>
      </c>
      <c r="Y24" s="339">
        <v>1</v>
      </c>
      <c r="Z24" s="161">
        <v>0</v>
      </c>
      <c r="AA24" s="161">
        <v>0</v>
      </c>
      <c r="AB24" s="161">
        <v>0</v>
      </c>
      <c r="AC24" s="161">
        <v>0</v>
      </c>
      <c r="AD24" s="288">
        <v>1</v>
      </c>
      <c r="AE24" s="35">
        <v>0</v>
      </c>
      <c r="AF24" s="36">
        <v>0</v>
      </c>
      <c r="AG24" s="36">
        <v>0</v>
      </c>
      <c r="AH24" s="36">
        <v>0</v>
      </c>
      <c r="AI24" s="161">
        <v>1</v>
      </c>
      <c r="AJ24" s="288">
        <v>1</v>
      </c>
      <c r="AK24" s="396">
        <f t="shared" si="4"/>
        <v>4.7619047619047616E-2</v>
      </c>
    </row>
    <row r="25" spans="1:37" ht="65.400000000000006" thickBot="1">
      <c r="A25" s="717" t="s">
        <v>403</v>
      </c>
      <c r="B25" s="135">
        <v>12</v>
      </c>
      <c r="C25" s="136">
        <v>13</v>
      </c>
      <c r="D25" s="133">
        <f t="shared" si="5"/>
        <v>25</v>
      </c>
      <c r="E25" s="155">
        <v>1</v>
      </c>
      <c r="F25" s="36">
        <v>1</v>
      </c>
      <c r="G25" s="36">
        <v>5</v>
      </c>
      <c r="H25" s="36">
        <v>4</v>
      </c>
      <c r="I25" s="36">
        <v>6</v>
      </c>
      <c r="J25" s="161">
        <v>8</v>
      </c>
      <c r="K25" s="134">
        <f t="shared" si="6"/>
        <v>12</v>
      </c>
      <c r="L25" s="134">
        <f t="shared" si="6"/>
        <v>13</v>
      </c>
      <c r="M25" s="288">
        <f t="shared" si="1"/>
        <v>25</v>
      </c>
      <c r="N25" s="135">
        <v>9</v>
      </c>
      <c r="O25" s="136">
        <v>12</v>
      </c>
      <c r="P25" s="132">
        <f t="shared" si="2"/>
        <v>21</v>
      </c>
      <c r="Q25" s="34">
        <f t="shared" si="3"/>
        <v>0.84</v>
      </c>
      <c r="R25" s="155">
        <v>9</v>
      </c>
      <c r="S25" s="161">
        <v>12</v>
      </c>
      <c r="T25" s="288">
        <v>21</v>
      </c>
      <c r="U25" s="35">
        <v>2</v>
      </c>
      <c r="V25" s="161">
        <v>7</v>
      </c>
      <c r="W25" s="161">
        <v>12</v>
      </c>
      <c r="X25" s="288">
        <v>21</v>
      </c>
      <c r="Y25" s="339">
        <v>3</v>
      </c>
      <c r="Z25" s="161">
        <v>2</v>
      </c>
      <c r="AA25" s="161">
        <v>7</v>
      </c>
      <c r="AB25" s="161">
        <v>8</v>
      </c>
      <c r="AC25" s="161">
        <v>1</v>
      </c>
      <c r="AD25" s="288">
        <v>21</v>
      </c>
      <c r="AE25" s="35">
        <v>5</v>
      </c>
      <c r="AF25" s="36">
        <v>4</v>
      </c>
      <c r="AG25" s="36">
        <v>4</v>
      </c>
      <c r="AH25" s="36">
        <v>7</v>
      </c>
      <c r="AI25" s="161">
        <v>1</v>
      </c>
      <c r="AJ25" s="288">
        <v>21</v>
      </c>
      <c r="AK25" s="396">
        <f t="shared" si="4"/>
        <v>0.84</v>
      </c>
    </row>
    <row r="26" spans="1:37" ht="81.599999999999994" thickBot="1">
      <c r="A26" s="717" t="s">
        <v>404</v>
      </c>
      <c r="B26" s="135">
        <v>5</v>
      </c>
      <c r="C26" s="136">
        <v>29</v>
      </c>
      <c r="D26" s="133">
        <f t="shared" si="5"/>
        <v>34</v>
      </c>
      <c r="E26" s="155">
        <v>3</v>
      </c>
      <c r="F26" s="36">
        <v>7</v>
      </c>
      <c r="G26" s="36">
        <v>2</v>
      </c>
      <c r="H26" s="36">
        <v>16</v>
      </c>
      <c r="I26" s="36">
        <v>0</v>
      </c>
      <c r="J26" s="161">
        <v>6</v>
      </c>
      <c r="K26" s="134">
        <f t="shared" si="6"/>
        <v>5</v>
      </c>
      <c r="L26" s="134">
        <f t="shared" si="6"/>
        <v>29</v>
      </c>
      <c r="M26" s="292">
        <f t="shared" si="1"/>
        <v>34</v>
      </c>
      <c r="N26" s="135">
        <v>0</v>
      </c>
      <c r="O26" s="136">
        <v>2</v>
      </c>
      <c r="P26" s="132">
        <f t="shared" si="2"/>
        <v>2</v>
      </c>
      <c r="Q26" s="34">
        <f t="shared" si="3"/>
        <v>5.8823529411764705E-2</v>
      </c>
      <c r="R26" s="155">
        <v>0</v>
      </c>
      <c r="S26" s="161">
        <v>0</v>
      </c>
      <c r="T26" s="288">
        <v>0</v>
      </c>
      <c r="U26" s="35">
        <v>0</v>
      </c>
      <c r="V26" s="161">
        <v>0</v>
      </c>
      <c r="W26" s="161">
        <v>0</v>
      </c>
      <c r="X26" s="288">
        <v>0</v>
      </c>
      <c r="Y26" s="339">
        <v>0</v>
      </c>
      <c r="Z26" s="161">
        <v>0</v>
      </c>
      <c r="AA26" s="161">
        <v>0</v>
      </c>
      <c r="AB26" s="161">
        <v>0</v>
      </c>
      <c r="AC26" s="161">
        <v>0</v>
      </c>
      <c r="AD26" s="288">
        <v>0</v>
      </c>
      <c r="AE26" s="35">
        <v>0</v>
      </c>
      <c r="AF26" s="36">
        <v>0</v>
      </c>
      <c r="AG26" s="36">
        <v>0</v>
      </c>
      <c r="AH26" s="36">
        <v>0</v>
      </c>
      <c r="AI26" s="161">
        <v>0</v>
      </c>
      <c r="AJ26" s="288">
        <v>0</v>
      </c>
      <c r="AK26" s="396">
        <f t="shared" si="4"/>
        <v>0</v>
      </c>
    </row>
    <row r="27" spans="1:37" ht="65.400000000000006" thickBot="1">
      <c r="A27" s="719" t="s">
        <v>405</v>
      </c>
      <c r="B27" s="135">
        <v>3</v>
      </c>
      <c r="C27" s="136">
        <v>17</v>
      </c>
      <c r="D27" s="133">
        <f t="shared" si="5"/>
        <v>20</v>
      </c>
      <c r="E27" s="155">
        <v>0</v>
      </c>
      <c r="F27" s="36">
        <v>1</v>
      </c>
      <c r="G27" s="36">
        <v>1</v>
      </c>
      <c r="H27" s="36">
        <v>9</v>
      </c>
      <c r="I27" s="36">
        <v>2</v>
      </c>
      <c r="J27" s="161">
        <v>7</v>
      </c>
      <c r="K27" s="134">
        <f t="shared" si="6"/>
        <v>3</v>
      </c>
      <c r="L27" s="134">
        <f t="shared" si="6"/>
        <v>17</v>
      </c>
      <c r="M27" s="288">
        <f t="shared" si="1"/>
        <v>20</v>
      </c>
      <c r="N27" s="135">
        <v>2</v>
      </c>
      <c r="O27" s="136">
        <v>12</v>
      </c>
      <c r="P27" s="132">
        <f t="shared" si="2"/>
        <v>14</v>
      </c>
      <c r="Q27" s="34">
        <f t="shared" si="3"/>
        <v>0.7</v>
      </c>
      <c r="R27" s="155">
        <v>0</v>
      </c>
      <c r="S27" s="161">
        <v>2</v>
      </c>
      <c r="T27" s="288">
        <v>2</v>
      </c>
      <c r="U27" s="35">
        <v>0</v>
      </c>
      <c r="V27" s="161">
        <v>2</v>
      </c>
      <c r="W27" s="161">
        <v>0</v>
      </c>
      <c r="X27" s="288">
        <v>2</v>
      </c>
      <c r="Y27" s="339">
        <v>0</v>
      </c>
      <c r="Z27" s="161">
        <v>0</v>
      </c>
      <c r="AA27" s="161">
        <v>0</v>
      </c>
      <c r="AB27" s="161">
        <v>2</v>
      </c>
      <c r="AC27" s="161">
        <v>0</v>
      </c>
      <c r="AD27" s="288">
        <v>2</v>
      </c>
      <c r="AE27" s="35">
        <v>0</v>
      </c>
      <c r="AF27" s="36">
        <v>0</v>
      </c>
      <c r="AG27" s="36">
        <v>0</v>
      </c>
      <c r="AH27" s="36">
        <v>0</v>
      </c>
      <c r="AI27" s="161">
        <v>2</v>
      </c>
      <c r="AJ27" s="288">
        <v>2</v>
      </c>
      <c r="AK27" s="396">
        <f t="shared" si="4"/>
        <v>0.1</v>
      </c>
    </row>
    <row r="28" spans="1:37" ht="65.400000000000006" thickBot="1">
      <c r="A28" s="719" t="s">
        <v>406</v>
      </c>
      <c r="B28" s="135">
        <v>2</v>
      </c>
      <c r="C28" s="136">
        <v>2</v>
      </c>
      <c r="D28" s="133">
        <f t="shared" si="5"/>
        <v>4</v>
      </c>
      <c r="E28" s="155">
        <v>1</v>
      </c>
      <c r="F28" s="36">
        <v>2</v>
      </c>
      <c r="G28" s="36">
        <v>1</v>
      </c>
      <c r="H28" s="36">
        <v>0</v>
      </c>
      <c r="I28" s="36">
        <v>0</v>
      </c>
      <c r="J28" s="161">
        <v>0</v>
      </c>
      <c r="K28" s="134">
        <f t="shared" si="6"/>
        <v>2</v>
      </c>
      <c r="L28" s="134">
        <f t="shared" si="6"/>
        <v>2</v>
      </c>
      <c r="M28" s="291">
        <f t="shared" si="1"/>
        <v>4</v>
      </c>
      <c r="N28" s="135">
        <v>0</v>
      </c>
      <c r="O28" s="136">
        <v>0</v>
      </c>
      <c r="P28" s="132">
        <f t="shared" si="2"/>
        <v>0</v>
      </c>
      <c r="Q28" s="34">
        <f t="shared" si="3"/>
        <v>0</v>
      </c>
      <c r="R28" s="155">
        <v>0</v>
      </c>
      <c r="S28" s="161">
        <v>0</v>
      </c>
      <c r="T28" s="288">
        <v>0</v>
      </c>
      <c r="U28" s="35">
        <v>0</v>
      </c>
      <c r="V28" s="161">
        <v>0</v>
      </c>
      <c r="W28" s="161">
        <v>0</v>
      </c>
      <c r="X28" s="288">
        <v>0</v>
      </c>
      <c r="Y28" s="339">
        <v>0</v>
      </c>
      <c r="Z28" s="161">
        <v>0</v>
      </c>
      <c r="AA28" s="161">
        <v>0</v>
      </c>
      <c r="AB28" s="161">
        <v>0</v>
      </c>
      <c r="AC28" s="161">
        <v>0</v>
      </c>
      <c r="AD28" s="288">
        <v>0</v>
      </c>
      <c r="AE28" s="35">
        <v>0</v>
      </c>
      <c r="AF28" s="36">
        <v>0</v>
      </c>
      <c r="AG28" s="36">
        <v>0</v>
      </c>
      <c r="AH28" s="36">
        <v>0</v>
      </c>
      <c r="AI28" s="161">
        <v>0</v>
      </c>
      <c r="AJ28" s="288">
        <v>0</v>
      </c>
      <c r="AK28" s="396">
        <f t="shared" si="4"/>
        <v>0</v>
      </c>
    </row>
    <row r="29" spans="1:37" ht="65.400000000000006" thickBot="1">
      <c r="A29" s="719" t="s">
        <v>407</v>
      </c>
      <c r="B29" s="135">
        <v>3</v>
      </c>
      <c r="C29" s="136">
        <v>5</v>
      </c>
      <c r="D29" s="133">
        <f t="shared" si="5"/>
        <v>8</v>
      </c>
      <c r="E29" s="155">
        <v>1</v>
      </c>
      <c r="F29" s="36">
        <v>1</v>
      </c>
      <c r="G29" s="36">
        <v>2</v>
      </c>
      <c r="H29" s="36">
        <v>4</v>
      </c>
      <c r="I29" s="36"/>
      <c r="J29" s="161"/>
      <c r="K29" s="134">
        <f t="shared" ref="K29:L43" si="7">E29+G29+I29</f>
        <v>3</v>
      </c>
      <c r="L29" s="134">
        <f t="shared" si="7"/>
        <v>5</v>
      </c>
      <c r="M29" s="288">
        <f t="shared" si="1"/>
        <v>8</v>
      </c>
      <c r="N29" s="135">
        <v>0</v>
      </c>
      <c r="O29" s="136">
        <v>0</v>
      </c>
      <c r="P29" s="132">
        <f t="shared" si="2"/>
        <v>0</v>
      </c>
      <c r="Q29" s="34">
        <f t="shared" si="3"/>
        <v>0</v>
      </c>
      <c r="R29" s="155">
        <v>0</v>
      </c>
      <c r="S29" s="161">
        <v>0</v>
      </c>
      <c r="T29" s="288">
        <v>0</v>
      </c>
      <c r="U29" s="35">
        <v>0</v>
      </c>
      <c r="V29" s="161">
        <v>0</v>
      </c>
      <c r="W29" s="161">
        <v>0</v>
      </c>
      <c r="X29" s="288">
        <v>0</v>
      </c>
      <c r="Y29" s="339">
        <v>0</v>
      </c>
      <c r="Z29" s="161">
        <v>0</v>
      </c>
      <c r="AA29" s="161">
        <v>0</v>
      </c>
      <c r="AB29" s="161">
        <v>0</v>
      </c>
      <c r="AC29" s="161">
        <v>0</v>
      </c>
      <c r="AD29" s="288">
        <v>0</v>
      </c>
      <c r="AE29" s="35">
        <v>0</v>
      </c>
      <c r="AF29" s="36">
        <v>0</v>
      </c>
      <c r="AG29" s="36">
        <v>0</v>
      </c>
      <c r="AH29" s="36">
        <v>0</v>
      </c>
      <c r="AI29" s="161">
        <v>0</v>
      </c>
      <c r="AJ29" s="288">
        <v>0</v>
      </c>
      <c r="AK29" s="396">
        <f t="shared" si="4"/>
        <v>0</v>
      </c>
    </row>
    <row r="30" spans="1:37" ht="65.400000000000006" thickBot="1">
      <c r="A30" s="717" t="s">
        <v>408</v>
      </c>
      <c r="B30" s="135">
        <v>3</v>
      </c>
      <c r="C30" s="136">
        <v>8</v>
      </c>
      <c r="D30" s="133">
        <f t="shared" si="5"/>
        <v>11</v>
      </c>
      <c r="E30" s="155">
        <v>1</v>
      </c>
      <c r="F30" s="36">
        <v>1</v>
      </c>
      <c r="G30" s="36">
        <v>1</v>
      </c>
      <c r="H30" s="36">
        <v>7</v>
      </c>
      <c r="I30" s="36">
        <v>1</v>
      </c>
      <c r="J30" s="161">
        <v>0</v>
      </c>
      <c r="K30" s="134">
        <f t="shared" si="7"/>
        <v>3</v>
      </c>
      <c r="L30" s="134">
        <f t="shared" si="7"/>
        <v>8</v>
      </c>
      <c r="M30" s="292">
        <f t="shared" si="1"/>
        <v>11</v>
      </c>
      <c r="N30" s="135">
        <v>0</v>
      </c>
      <c r="O30" s="136">
        <v>0</v>
      </c>
      <c r="P30" s="132">
        <f t="shared" si="2"/>
        <v>0</v>
      </c>
      <c r="Q30" s="34">
        <f t="shared" si="3"/>
        <v>0</v>
      </c>
      <c r="R30" s="155">
        <v>0</v>
      </c>
      <c r="S30" s="161">
        <v>0</v>
      </c>
      <c r="T30" s="288">
        <v>0</v>
      </c>
      <c r="U30" s="35">
        <v>0</v>
      </c>
      <c r="V30" s="161">
        <v>0</v>
      </c>
      <c r="W30" s="161">
        <v>0</v>
      </c>
      <c r="X30" s="288">
        <v>0</v>
      </c>
      <c r="Y30" s="339">
        <v>0</v>
      </c>
      <c r="Z30" s="161">
        <v>0</v>
      </c>
      <c r="AA30" s="161">
        <v>0</v>
      </c>
      <c r="AB30" s="161">
        <v>0</v>
      </c>
      <c r="AC30" s="161">
        <v>0</v>
      </c>
      <c r="AD30" s="288">
        <v>0</v>
      </c>
      <c r="AE30" s="35">
        <v>0</v>
      </c>
      <c r="AF30" s="36">
        <v>0</v>
      </c>
      <c r="AG30" s="36">
        <v>0</v>
      </c>
      <c r="AH30" s="36">
        <v>0</v>
      </c>
      <c r="AI30" s="161">
        <v>0</v>
      </c>
      <c r="AJ30" s="288">
        <v>0</v>
      </c>
      <c r="AK30" s="396">
        <f t="shared" si="4"/>
        <v>0</v>
      </c>
    </row>
    <row r="31" spans="1:37" ht="65.400000000000006" thickBot="1">
      <c r="A31" s="717" t="s">
        <v>409</v>
      </c>
      <c r="B31" s="135">
        <v>5</v>
      </c>
      <c r="C31" s="136">
        <v>32</v>
      </c>
      <c r="D31" s="133">
        <f t="shared" si="5"/>
        <v>37</v>
      </c>
      <c r="E31" s="155">
        <v>3</v>
      </c>
      <c r="F31" s="36">
        <v>10</v>
      </c>
      <c r="G31" s="36">
        <v>2</v>
      </c>
      <c r="H31" s="36">
        <v>10</v>
      </c>
      <c r="I31" s="36">
        <v>0</v>
      </c>
      <c r="J31" s="161">
        <v>12</v>
      </c>
      <c r="K31" s="134">
        <f t="shared" si="7"/>
        <v>5</v>
      </c>
      <c r="L31" s="134">
        <f t="shared" si="7"/>
        <v>32</v>
      </c>
      <c r="M31" s="293">
        <f t="shared" si="1"/>
        <v>37</v>
      </c>
      <c r="N31" s="135">
        <v>5</v>
      </c>
      <c r="O31" s="136">
        <v>32</v>
      </c>
      <c r="P31" s="132">
        <f t="shared" si="2"/>
        <v>37</v>
      </c>
      <c r="Q31" s="34">
        <f t="shared" si="3"/>
        <v>1</v>
      </c>
      <c r="R31" s="155">
        <v>5</v>
      </c>
      <c r="S31" s="161">
        <v>32</v>
      </c>
      <c r="T31" s="288">
        <v>37</v>
      </c>
      <c r="U31" s="35">
        <v>13</v>
      </c>
      <c r="V31" s="161">
        <v>12</v>
      </c>
      <c r="W31" s="161">
        <v>12</v>
      </c>
      <c r="X31" s="288">
        <v>37</v>
      </c>
      <c r="Y31" s="339">
        <v>4</v>
      </c>
      <c r="Z31" s="161">
        <v>10</v>
      </c>
      <c r="AA31" s="161">
        <v>10</v>
      </c>
      <c r="AB31" s="161">
        <v>5</v>
      </c>
      <c r="AC31" s="161">
        <v>8</v>
      </c>
      <c r="AD31" s="288">
        <v>37</v>
      </c>
      <c r="AE31" s="35">
        <v>10</v>
      </c>
      <c r="AF31" s="36">
        <v>12</v>
      </c>
      <c r="AG31" s="36">
        <v>10</v>
      </c>
      <c r="AH31" s="36">
        <v>2</v>
      </c>
      <c r="AI31" s="161">
        <v>3</v>
      </c>
      <c r="AJ31" s="288">
        <v>37</v>
      </c>
      <c r="AK31" s="396">
        <f t="shared" si="4"/>
        <v>1</v>
      </c>
    </row>
    <row r="32" spans="1:37" ht="65.400000000000006" thickBot="1">
      <c r="A32" s="717" t="s">
        <v>410</v>
      </c>
      <c r="B32" s="135">
        <v>5</v>
      </c>
      <c r="C32" s="136">
        <v>25</v>
      </c>
      <c r="D32" s="133">
        <f t="shared" si="5"/>
        <v>30</v>
      </c>
      <c r="E32" s="155">
        <v>0</v>
      </c>
      <c r="F32" s="36">
        <v>5</v>
      </c>
      <c r="G32" s="36">
        <v>1</v>
      </c>
      <c r="H32" s="36">
        <v>7</v>
      </c>
      <c r="I32" s="36">
        <v>4</v>
      </c>
      <c r="J32" s="161">
        <v>13</v>
      </c>
      <c r="K32" s="134">
        <f t="shared" si="7"/>
        <v>5</v>
      </c>
      <c r="L32" s="134">
        <f t="shared" si="7"/>
        <v>25</v>
      </c>
      <c r="M32" s="288">
        <f t="shared" si="1"/>
        <v>30</v>
      </c>
      <c r="N32" s="135">
        <v>3</v>
      </c>
      <c r="O32" s="136">
        <v>17</v>
      </c>
      <c r="P32" s="132">
        <f t="shared" si="2"/>
        <v>20</v>
      </c>
      <c r="Q32" s="34">
        <f t="shared" si="3"/>
        <v>0.66666666666666663</v>
      </c>
      <c r="R32" s="162">
        <v>0</v>
      </c>
      <c r="S32" s="219">
        <v>0</v>
      </c>
      <c r="T32" s="237">
        <v>0</v>
      </c>
      <c r="U32" s="357">
        <v>0</v>
      </c>
      <c r="V32" s="219">
        <v>0</v>
      </c>
      <c r="W32" s="219">
        <v>0</v>
      </c>
      <c r="X32" s="237">
        <v>0</v>
      </c>
      <c r="Y32" s="389">
        <v>0</v>
      </c>
      <c r="Z32" s="219">
        <v>0</v>
      </c>
      <c r="AA32" s="219">
        <v>0</v>
      </c>
      <c r="AB32" s="219">
        <v>0</v>
      </c>
      <c r="AC32" s="219">
        <v>0</v>
      </c>
      <c r="AD32" s="237">
        <v>0</v>
      </c>
      <c r="AE32" s="357">
        <v>0</v>
      </c>
      <c r="AF32" s="99">
        <v>0</v>
      </c>
      <c r="AG32" s="99">
        <v>0</v>
      </c>
      <c r="AH32" s="99">
        <v>0</v>
      </c>
      <c r="AI32" s="219">
        <v>0</v>
      </c>
      <c r="AJ32" s="288">
        <v>0</v>
      </c>
      <c r="AK32" s="396">
        <f t="shared" si="4"/>
        <v>0</v>
      </c>
    </row>
    <row r="33" spans="1:37" ht="65.400000000000006" thickBot="1">
      <c r="A33" s="717" t="s">
        <v>411</v>
      </c>
      <c r="B33" s="39">
        <v>19</v>
      </c>
      <c r="C33" s="61">
        <v>162</v>
      </c>
      <c r="D33" s="19">
        <f t="shared" si="5"/>
        <v>181</v>
      </c>
      <c r="E33" s="170">
        <v>3</v>
      </c>
      <c r="F33" s="102">
        <v>76</v>
      </c>
      <c r="G33" s="102">
        <v>8</v>
      </c>
      <c r="H33" s="102">
        <v>71</v>
      </c>
      <c r="I33" s="102">
        <v>8</v>
      </c>
      <c r="J33" s="171">
        <v>15</v>
      </c>
      <c r="K33" s="22">
        <f t="shared" si="7"/>
        <v>19</v>
      </c>
      <c r="L33" s="22">
        <f t="shared" si="7"/>
        <v>162</v>
      </c>
      <c r="M33" s="288">
        <f t="shared" si="1"/>
        <v>181</v>
      </c>
      <c r="N33" s="39">
        <v>9</v>
      </c>
      <c r="O33" s="61">
        <v>96</v>
      </c>
      <c r="P33" s="132">
        <f t="shared" si="2"/>
        <v>105</v>
      </c>
      <c r="Q33" s="34">
        <f t="shared" si="3"/>
        <v>0.58011049723756902</v>
      </c>
      <c r="R33" s="170">
        <v>0</v>
      </c>
      <c r="S33" s="171">
        <v>2</v>
      </c>
      <c r="T33" s="257">
        <v>2</v>
      </c>
      <c r="U33" s="143">
        <v>0</v>
      </c>
      <c r="V33" s="171">
        <v>2</v>
      </c>
      <c r="W33" s="171">
        <v>0</v>
      </c>
      <c r="X33" s="257">
        <v>2</v>
      </c>
      <c r="Y33" s="362">
        <v>0</v>
      </c>
      <c r="Z33" s="171">
        <v>0</v>
      </c>
      <c r="AA33" s="171">
        <v>0</v>
      </c>
      <c r="AB33" s="171">
        <v>2</v>
      </c>
      <c r="AC33" s="171">
        <v>0</v>
      </c>
      <c r="AD33" s="257">
        <v>0</v>
      </c>
      <c r="AE33" s="143">
        <v>0</v>
      </c>
      <c r="AF33" s="102">
        <v>0</v>
      </c>
      <c r="AG33" s="102">
        <v>1</v>
      </c>
      <c r="AH33" s="102">
        <v>1</v>
      </c>
      <c r="AI33" s="171">
        <v>0</v>
      </c>
      <c r="AJ33" s="257">
        <v>2</v>
      </c>
      <c r="AK33" s="396">
        <f t="shared" si="4"/>
        <v>1.1049723756906077E-2</v>
      </c>
    </row>
    <row r="34" spans="1:37" ht="65.400000000000006" thickBot="1">
      <c r="A34" s="717" t="s">
        <v>412</v>
      </c>
      <c r="B34" s="39">
        <v>0</v>
      </c>
      <c r="C34" s="61">
        <v>10</v>
      </c>
      <c r="D34" s="19">
        <v>10</v>
      </c>
      <c r="E34" s="170">
        <v>0</v>
      </c>
      <c r="F34" s="102">
        <v>2</v>
      </c>
      <c r="G34" s="102">
        <v>0</v>
      </c>
      <c r="H34" s="102">
        <v>5</v>
      </c>
      <c r="I34" s="102">
        <v>0</v>
      </c>
      <c r="J34" s="171">
        <v>3</v>
      </c>
      <c r="K34" s="22">
        <f t="shared" si="7"/>
        <v>0</v>
      </c>
      <c r="L34" s="22">
        <f t="shared" si="7"/>
        <v>10</v>
      </c>
      <c r="M34" s="288">
        <f t="shared" si="1"/>
        <v>10</v>
      </c>
      <c r="N34" s="39">
        <v>0</v>
      </c>
      <c r="O34" s="61">
        <v>0</v>
      </c>
      <c r="P34" s="132">
        <f t="shared" si="2"/>
        <v>0</v>
      </c>
      <c r="Q34" s="34">
        <f t="shared" si="3"/>
        <v>0</v>
      </c>
      <c r="R34" s="170">
        <v>0</v>
      </c>
      <c r="S34" s="171">
        <v>0</v>
      </c>
      <c r="T34" s="257">
        <v>0</v>
      </c>
      <c r="U34" s="143">
        <v>0</v>
      </c>
      <c r="V34" s="171">
        <v>0</v>
      </c>
      <c r="W34" s="171">
        <v>0</v>
      </c>
      <c r="X34" s="257">
        <v>0</v>
      </c>
      <c r="Y34" s="362">
        <v>0</v>
      </c>
      <c r="Z34" s="171">
        <v>0</v>
      </c>
      <c r="AA34" s="171">
        <v>0</v>
      </c>
      <c r="AB34" s="171">
        <v>0</v>
      </c>
      <c r="AC34" s="171">
        <v>0</v>
      </c>
      <c r="AD34" s="257">
        <v>0</v>
      </c>
      <c r="AE34" s="143">
        <v>0</v>
      </c>
      <c r="AF34" s="102">
        <v>0</v>
      </c>
      <c r="AG34" s="102">
        <v>0</v>
      </c>
      <c r="AH34" s="102">
        <v>0</v>
      </c>
      <c r="AI34" s="171">
        <v>0</v>
      </c>
      <c r="AJ34" s="257">
        <v>0</v>
      </c>
      <c r="AK34" s="396">
        <f t="shared" si="4"/>
        <v>0</v>
      </c>
    </row>
    <row r="35" spans="1:37" ht="65.400000000000006" thickBot="1">
      <c r="A35" s="717" t="s">
        <v>413</v>
      </c>
      <c r="B35" s="135">
        <v>4</v>
      </c>
      <c r="C35" s="136">
        <v>30</v>
      </c>
      <c r="D35" s="133">
        <f t="shared" si="5"/>
        <v>34</v>
      </c>
      <c r="E35" s="155">
        <v>0</v>
      </c>
      <c r="F35" s="36">
        <v>0</v>
      </c>
      <c r="G35" s="36">
        <v>0</v>
      </c>
      <c r="H35" s="36">
        <v>16</v>
      </c>
      <c r="I35" s="36">
        <v>4</v>
      </c>
      <c r="J35" s="161">
        <v>14</v>
      </c>
      <c r="K35" s="134">
        <f t="shared" si="7"/>
        <v>4</v>
      </c>
      <c r="L35" s="134">
        <f>F35+H35+J35</f>
        <v>30</v>
      </c>
      <c r="M35" s="292">
        <f t="shared" si="1"/>
        <v>34</v>
      </c>
      <c r="N35" s="135">
        <v>1</v>
      </c>
      <c r="O35" s="136">
        <v>17</v>
      </c>
      <c r="P35" s="132">
        <f t="shared" si="2"/>
        <v>18</v>
      </c>
      <c r="Q35" s="34">
        <f t="shared" si="3"/>
        <v>0.52941176470588236</v>
      </c>
      <c r="R35" s="155">
        <v>0</v>
      </c>
      <c r="S35" s="161">
        <v>0</v>
      </c>
      <c r="T35" s="288">
        <v>0</v>
      </c>
      <c r="U35" s="35">
        <v>0</v>
      </c>
      <c r="V35" s="161">
        <v>0</v>
      </c>
      <c r="W35" s="161">
        <v>0</v>
      </c>
      <c r="X35" s="288">
        <v>0</v>
      </c>
      <c r="Y35" s="339">
        <v>0</v>
      </c>
      <c r="Z35" s="161">
        <v>0</v>
      </c>
      <c r="AA35" s="161">
        <v>0</v>
      </c>
      <c r="AB35" s="161">
        <v>0</v>
      </c>
      <c r="AC35" s="161">
        <v>0</v>
      </c>
      <c r="AD35" s="288">
        <v>0</v>
      </c>
      <c r="AE35" s="35">
        <v>0</v>
      </c>
      <c r="AF35" s="36">
        <v>0</v>
      </c>
      <c r="AG35" s="36">
        <v>0</v>
      </c>
      <c r="AH35" s="36">
        <v>0</v>
      </c>
      <c r="AI35" s="161">
        <v>0</v>
      </c>
      <c r="AJ35" s="288">
        <v>0</v>
      </c>
      <c r="AK35" s="396">
        <f t="shared" si="4"/>
        <v>0</v>
      </c>
    </row>
    <row r="36" spans="1:37" ht="65.400000000000006" thickBot="1">
      <c r="A36" s="717" t="s">
        <v>414</v>
      </c>
      <c r="B36" s="135">
        <v>9</v>
      </c>
      <c r="C36" s="136">
        <v>34</v>
      </c>
      <c r="D36" s="133">
        <f t="shared" si="5"/>
        <v>43</v>
      </c>
      <c r="E36" s="155">
        <v>1</v>
      </c>
      <c r="F36" s="36">
        <v>3</v>
      </c>
      <c r="G36" s="36">
        <v>8</v>
      </c>
      <c r="H36" s="36">
        <v>20</v>
      </c>
      <c r="I36" s="36">
        <v>0</v>
      </c>
      <c r="J36" s="161">
        <v>11</v>
      </c>
      <c r="K36" s="134">
        <f t="shared" si="7"/>
        <v>9</v>
      </c>
      <c r="L36" s="134">
        <f>F36+H36+J36</f>
        <v>34</v>
      </c>
      <c r="M36" s="293">
        <f t="shared" si="1"/>
        <v>43</v>
      </c>
      <c r="N36" s="135">
        <v>9</v>
      </c>
      <c r="O36" s="136">
        <v>34</v>
      </c>
      <c r="P36" s="132">
        <f t="shared" si="2"/>
        <v>43</v>
      </c>
      <c r="Q36" s="34">
        <f t="shared" si="3"/>
        <v>1</v>
      </c>
      <c r="R36" s="155">
        <v>0</v>
      </c>
      <c r="S36" s="161">
        <v>0</v>
      </c>
      <c r="T36" s="288">
        <v>0</v>
      </c>
      <c r="U36" s="35">
        <v>0</v>
      </c>
      <c r="V36" s="161">
        <v>0</v>
      </c>
      <c r="W36" s="161">
        <v>0</v>
      </c>
      <c r="X36" s="237">
        <v>0</v>
      </c>
      <c r="Y36" s="339">
        <v>0</v>
      </c>
      <c r="Z36" s="161">
        <v>0</v>
      </c>
      <c r="AA36" s="161">
        <v>0</v>
      </c>
      <c r="AB36" s="161">
        <v>0</v>
      </c>
      <c r="AC36" s="161">
        <v>0</v>
      </c>
      <c r="AD36" s="237">
        <v>0</v>
      </c>
      <c r="AE36" s="35">
        <v>0</v>
      </c>
      <c r="AF36" s="36">
        <v>0</v>
      </c>
      <c r="AG36" s="36">
        <v>0</v>
      </c>
      <c r="AH36" s="36">
        <v>0</v>
      </c>
      <c r="AI36" s="161">
        <v>0</v>
      </c>
      <c r="AJ36" s="288">
        <v>0</v>
      </c>
      <c r="AK36" s="396">
        <f t="shared" si="4"/>
        <v>0</v>
      </c>
    </row>
    <row r="37" spans="1:37" ht="65.400000000000006" thickBot="1">
      <c r="A37" s="717" t="s">
        <v>415</v>
      </c>
      <c r="B37" s="135">
        <v>3</v>
      </c>
      <c r="C37" s="136">
        <v>37</v>
      </c>
      <c r="D37" s="133">
        <f t="shared" si="5"/>
        <v>40</v>
      </c>
      <c r="E37" s="155">
        <v>0</v>
      </c>
      <c r="F37" s="36">
        <v>1</v>
      </c>
      <c r="G37" s="36">
        <v>0</v>
      </c>
      <c r="H37" s="36">
        <v>14</v>
      </c>
      <c r="I37" s="36">
        <v>3</v>
      </c>
      <c r="J37" s="161">
        <v>22</v>
      </c>
      <c r="K37" s="134">
        <f t="shared" si="7"/>
        <v>3</v>
      </c>
      <c r="L37" s="134">
        <v>37</v>
      </c>
      <c r="M37" s="288">
        <f t="shared" si="1"/>
        <v>40</v>
      </c>
      <c r="N37" s="135">
        <v>3</v>
      </c>
      <c r="O37" s="136">
        <v>37</v>
      </c>
      <c r="P37" s="132">
        <f t="shared" si="2"/>
        <v>40</v>
      </c>
      <c r="Q37" s="34">
        <f t="shared" si="3"/>
        <v>1</v>
      </c>
      <c r="R37" s="155">
        <v>0</v>
      </c>
      <c r="S37" s="161">
        <v>2</v>
      </c>
      <c r="T37" s="288">
        <v>2</v>
      </c>
      <c r="U37" s="35">
        <v>1</v>
      </c>
      <c r="V37" s="161">
        <v>1</v>
      </c>
      <c r="W37" s="161"/>
      <c r="X37" s="288">
        <v>2</v>
      </c>
      <c r="Y37" s="339">
        <v>2</v>
      </c>
      <c r="Z37" s="161">
        <v>0</v>
      </c>
      <c r="AA37" s="161">
        <v>0</v>
      </c>
      <c r="AB37" s="161">
        <v>0</v>
      </c>
      <c r="AC37" s="161">
        <v>0</v>
      </c>
      <c r="AD37" s="288">
        <v>2</v>
      </c>
      <c r="AE37" s="35">
        <v>0</v>
      </c>
      <c r="AF37" s="36">
        <v>0</v>
      </c>
      <c r="AG37" s="36">
        <v>0</v>
      </c>
      <c r="AH37" s="36">
        <v>0</v>
      </c>
      <c r="AI37" s="161">
        <v>2</v>
      </c>
      <c r="AJ37" s="288">
        <v>2</v>
      </c>
      <c r="AK37" s="396">
        <f t="shared" si="4"/>
        <v>0.05</v>
      </c>
    </row>
    <row r="38" spans="1:37" ht="65.400000000000006" thickBot="1">
      <c r="A38" s="717" t="s">
        <v>416</v>
      </c>
      <c r="B38" s="135">
        <v>3</v>
      </c>
      <c r="C38" s="136">
        <v>9</v>
      </c>
      <c r="D38" s="133">
        <f t="shared" si="5"/>
        <v>12</v>
      </c>
      <c r="E38" s="155">
        <v>1</v>
      </c>
      <c r="F38" s="36">
        <v>2</v>
      </c>
      <c r="G38" s="36">
        <v>1</v>
      </c>
      <c r="H38" s="36">
        <v>7</v>
      </c>
      <c r="I38" s="36">
        <v>1</v>
      </c>
      <c r="J38" s="161">
        <v>0</v>
      </c>
      <c r="K38" s="134">
        <f t="shared" si="7"/>
        <v>3</v>
      </c>
      <c r="L38" s="134">
        <f>F38+H38+J38</f>
        <v>9</v>
      </c>
      <c r="M38" s="288">
        <f t="shared" si="1"/>
        <v>12</v>
      </c>
      <c r="N38" s="135">
        <v>2</v>
      </c>
      <c r="O38" s="136">
        <v>8</v>
      </c>
      <c r="P38" s="132">
        <f t="shared" si="2"/>
        <v>10</v>
      </c>
      <c r="Q38" s="34">
        <f t="shared" si="3"/>
        <v>0.83333333333333337</v>
      </c>
      <c r="R38" s="155">
        <v>0</v>
      </c>
      <c r="S38" s="161">
        <v>0</v>
      </c>
      <c r="T38" s="288">
        <v>0</v>
      </c>
      <c r="U38" s="35">
        <v>0</v>
      </c>
      <c r="V38" s="161">
        <v>0</v>
      </c>
      <c r="W38" s="161">
        <v>0</v>
      </c>
      <c r="X38" s="288">
        <v>0</v>
      </c>
      <c r="Y38" s="339">
        <v>0</v>
      </c>
      <c r="Z38" s="161">
        <v>0</v>
      </c>
      <c r="AA38" s="161">
        <v>0</v>
      </c>
      <c r="AB38" s="161">
        <v>0</v>
      </c>
      <c r="AC38" s="161">
        <v>0</v>
      </c>
      <c r="AD38" s="288">
        <v>0</v>
      </c>
      <c r="AE38" s="35">
        <v>0</v>
      </c>
      <c r="AF38" s="36">
        <v>0</v>
      </c>
      <c r="AG38" s="36">
        <v>0</v>
      </c>
      <c r="AH38" s="36">
        <v>0</v>
      </c>
      <c r="AI38" s="161">
        <v>0</v>
      </c>
      <c r="AJ38" s="288">
        <v>0</v>
      </c>
      <c r="AK38" s="396">
        <f t="shared" si="4"/>
        <v>0</v>
      </c>
    </row>
    <row r="39" spans="1:37" ht="65.400000000000006" thickBot="1">
      <c r="A39" s="717" t="s">
        <v>417</v>
      </c>
      <c r="B39" s="135">
        <v>4</v>
      </c>
      <c r="C39" s="136">
        <v>21</v>
      </c>
      <c r="D39" s="133">
        <f t="shared" si="5"/>
        <v>25</v>
      </c>
      <c r="E39" s="155">
        <v>0</v>
      </c>
      <c r="F39" s="36">
        <v>1</v>
      </c>
      <c r="G39" s="36">
        <v>1</v>
      </c>
      <c r="H39" s="36">
        <v>6</v>
      </c>
      <c r="I39" s="36">
        <v>3</v>
      </c>
      <c r="J39" s="161">
        <v>14</v>
      </c>
      <c r="K39" s="134">
        <f t="shared" si="7"/>
        <v>4</v>
      </c>
      <c r="L39" s="134">
        <f t="shared" si="7"/>
        <v>21</v>
      </c>
      <c r="M39" s="288">
        <f t="shared" si="1"/>
        <v>25</v>
      </c>
      <c r="N39" s="135">
        <v>3</v>
      </c>
      <c r="O39" s="136">
        <v>16</v>
      </c>
      <c r="P39" s="132">
        <f t="shared" si="2"/>
        <v>19</v>
      </c>
      <c r="Q39" s="34">
        <f t="shared" si="3"/>
        <v>0.76</v>
      </c>
      <c r="R39" s="155">
        <v>0</v>
      </c>
      <c r="S39" s="161">
        <v>0</v>
      </c>
      <c r="T39" s="288">
        <v>0</v>
      </c>
      <c r="U39" s="35">
        <v>0</v>
      </c>
      <c r="V39" s="161">
        <v>0</v>
      </c>
      <c r="W39" s="161">
        <v>0</v>
      </c>
      <c r="X39" s="288">
        <v>0</v>
      </c>
      <c r="Y39" s="339">
        <v>0</v>
      </c>
      <c r="Z39" s="161">
        <v>0</v>
      </c>
      <c r="AA39" s="161">
        <v>0</v>
      </c>
      <c r="AB39" s="161">
        <v>0</v>
      </c>
      <c r="AC39" s="161">
        <v>0</v>
      </c>
      <c r="AD39" s="288">
        <v>0</v>
      </c>
      <c r="AE39" s="35">
        <v>0</v>
      </c>
      <c r="AF39" s="36">
        <v>0</v>
      </c>
      <c r="AG39" s="36">
        <v>0</v>
      </c>
      <c r="AH39" s="36">
        <v>0</v>
      </c>
      <c r="AI39" s="161">
        <v>0</v>
      </c>
      <c r="AJ39" s="288">
        <v>0</v>
      </c>
      <c r="AK39" s="396">
        <f t="shared" si="4"/>
        <v>0</v>
      </c>
    </row>
    <row r="40" spans="1:37" ht="65.400000000000006" thickBot="1">
      <c r="A40" s="717" t="s">
        <v>418</v>
      </c>
      <c r="B40" s="135">
        <v>1</v>
      </c>
      <c r="C40" s="136">
        <v>2</v>
      </c>
      <c r="D40" s="133">
        <f t="shared" si="5"/>
        <v>3</v>
      </c>
      <c r="E40" s="155">
        <v>1</v>
      </c>
      <c r="F40" s="36">
        <v>0</v>
      </c>
      <c r="G40" s="36">
        <v>0</v>
      </c>
      <c r="H40" s="36">
        <v>1</v>
      </c>
      <c r="I40" s="36">
        <v>0</v>
      </c>
      <c r="J40" s="161">
        <v>1</v>
      </c>
      <c r="K40" s="134">
        <f t="shared" si="7"/>
        <v>1</v>
      </c>
      <c r="L40" s="134">
        <f>F40+H40+J40</f>
        <v>2</v>
      </c>
      <c r="M40" s="288">
        <f t="shared" si="1"/>
        <v>3</v>
      </c>
      <c r="N40" s="135">
        <v>0</v>
      </c>
      <c r="O40" s="136">
        <v>1</v>
      </c>
      <c r="P40" s="132">
        <f t="shared" si="2"/>
        <v>1</v>
      </c>
      <c r="Q40" s="34">
        <f t="shared" si="3"/>
        <v>0.33333333333333331</v>
      </c>
      <c r="R40" s="155">
        <v>0</v>
      </c>
      <c r="S40" s="161">
        <v>0</v>
      </c>
      <c r="T40" s="288">
        <v>0</v>
      </c>
      <c r="U40" s="35">
        <v>0</v>
      </c>
      <c r="V40" s="161">
        <v>0</v>
      </c>
      <c r="W40" s="161">
        <v>0</v>
      </c>
      <c r="X40" s="288">
        <v>0</v>
      </c>
      <c r="Y40" s="339">
        <v>0</v>
      </c>
      <c r="Z40" s="161">
        <v>0</v>
      </c>
      <c r="AA40" s="161">
        <v>0</v>
      </c>
      <c r="AB40" s="161">
        <v>0</v>
      </c>
      <c r="AC40" s="161">
        <v>0</v>
      </c>
      <c r="AD40" s="288">
        <v>0</v>
      </c>
      <c r="AE40" s="35">
        <v>0</v>
      </c>
      <c r="AF40" s="36">
        <v>0</v>
      </c>
      <c r="AG40" s="36">
        <v>0</v>
      </c>
      <c r="AH40" s="36">
        <v>0</v>
      </c>
      <c r="AI40" s="161">
        <v>0</v>
      </c>
      <c r="AJ40" s="288">
        <v>0</v>
      </c>
      <c r="AK40" s="396">
        <f t="shared" si="4"/>
        <v>0</v>
      </c>
    </row>
    <row r="41" spans="1:37" ht="65.400000000000006" thickBot="1">
      <c r="A41" s="719" t="s">
        <v>419</v>
      </c>
      <c r="B41" s="39">
        <v>5</v>
      </c>
      <c r="C41" s="61">
        <v>16</v>
      </c>
      <c r="D41" s="19">
        <f t="shared" si="5"/>
        <v>21</v>
      </c>
      <c r="E41" s="170">
        <v>1</v>
      </c>
      <c r="F41" s="102">
        <v>3</v>
      </c>
      <c r="G41" s="102">
        <v>2</v>
      </c>
      <c r="H41" s="102">
        <v>7</v>
      </c>
      <c r="I41" s="102">
        <v>2</v>
      </c>
      <c r="J41" s="171">
        <v>6</v>
      </c>
      <c r="K41" s="22">
        <f t="shared" si="7"/>
        <v>5</v>
      </c>
      <c r="L41" s="22">
        <f>F41+H41+J41</f>
        <v>16</v>
      </c>
      <c r="M41" s="288">
        <f t="shared" si="1"/>
        <v>21</v>
      </c>
      <c r="N41" s="39">
        <v>1</v>
      </c>
      <c r="O41" s="61">
        <v>5</v>
      </c>
      <c r="P41" s="132">
        <f t="shared" si="2"/>
        <v>6</v>
      </c>
      <c r="Q41" s="34">
        <f t="shared" si="3"/>
        <v>0.2857142857142857</v>
      </c>
      <c r="R41" s="170">
        <v>2</v>
      </c>
      <c r="S41" s="171">
        <v>0</v>
      </c>
      <c r="T41" s="257">
        <v>2</v>
      </c>
      <c r="U41" s="143">
        <v>0</v>
      </c>
      <c r="V41" s="171">
        <v>0</v>
      </c>
      <c r="W41" s="171">
        <v>2</v>
      </c>
      <c r="X41" s="257">
        <v>2</v>
      </c>
      <c r="Y41" s="362">
        <v>0</v>
      </c>
      <c r="Z41" s="171">
        <v>0</v>
      </c>
      <c r="AA41" s="171">
        <v>0</v>
      </c>
      <c r="AB41" s="171">
        <v>2</v>
      </c>
      <c r="AC41" s="171">
        <v>0</v>
      </c>
      <c r="AD41" s="257">
        <v>2</v>
      </c>
      <c r="AE41" s="143">
        <v>0</v>
      </c>
      <c r="AF41" s="102">
        <v>0</v>
      </c>
      <c r="AG41" s="102">
        <v>0</v>
      </c>
      <c r="AH41" s="102">
        <v>2</v>
      </c>
      <c r="AI41" s="171">
        <v>0</v>
      </c>
      <c r="AJ41" s="257">
        <v>2</v>
      </c>
      <c r="AK41" s="396">
        <f t="shared" si="4"/>
        <v>9.5238095238095233E-2</v>
      </c>
    </row>
    <row r="42" spans="1:37" ht="65.400000000000006" thickBot="1">
      <c r="A42" s="719" t="s">
        <v>420</v>
      </c>
      <c r="B42" s="135">
        <v>12</v>
      </c>
      <c r="C42" s="136">
        <v>23</v>
      </c>
      <c r="D42" s="133">
        <f t="shared" si="5"/>
        <v>35</v>
      </c>
      <c r="E42" s="155">
        <v>1</v>
      </c>
      <c r="F42" s="36">
        <v>1</v>
      </c>
      <c r="G42" s="36">
        <v>2</v>
      </c>
      <c r="H42" s="36">
        <v>3</v>
      </c>
      <c r="I42" s="36">
        <v>9</v>
      </c>
      <c r="J42" s="161">
        <v>19</v>
      </c>
      <c r="K42" s="134">
        <f t="shared" si="7"/>
        <v>12</v>
      </c>
      <c r="L42" s="134">
        <f>F42+H42+J42</f>
        <v>23</v>
      </c>
      <c r="M42" s="292">
        <f t="shared" si="1"/>
        <v>35</v>
      </c>
      <c r="N42" s="135">
        <v>12</v>
      </c>
      <c r="O42" s="136">
        <v>22</v>
      </c>
      <c r="P42" s="132">
        <f t="shared" si="2"/>
        <v>34</v>
      </c>
      <c r="Q42" s="34">
        <f t="shared" si="3"/>
        <v>0.97142857142857142</v>
      </c>
      <c r="R42" s="155">
        <v>2</v>
      </c>
      <c r="S42" s="161">
        <v>1</v>
      </c>
      <c r="T42" s="288">
        <v>3</v>
      </c>
      <c r="U42" s="35">
        <v>2</v>
      </c>
      <c r="V42" s="161">
        <v>1</v>
      </c>
      <c r="W42" s="161">
        <v>0</v>
      </c>
      <c r="X42" s="288">
        <v>3</v>
      </c>
      <c r="Y42" s="339">
        <v>0</v>
      </c>
      <c r="Z42" s="161">
        <v>0</v>
      </c>
      <c r="AA42" s="161">
        <v>0</v>
      </c>
      <c r="AB42" s="161">
        <v>1</v>
      </c>
      <c r="AC42" s="161">
        <v>2</v>
      </c>
      <c r="AD42" s="288">
        <v>3</v>
      </c>
      <c r="AE42" s="35">
        <v>0</v>
      </c>
      <c r="AF42" s="36">
        <v>0</v>
      </c>
      <c r="AG42" s="36">
        <v>1</v>
      </c>
      <c r="AH42" s="36">
        <v>2</v>
      </c>
      <c r="AI42" s="161">
        <v>0</v>
      </c>
      <c r="AJ42" s="288">
        <v>3</v>
      </c>
      <c r="AK42" s="396">
        <f t="shared" si="4"/>
        <v>8.5714285714285715E-2</v>
      </c>
    </row>
    <row r="43" spans="1:37" ht="81" thickBot="1">
      <c r="A43" s="719" t="s">
        <v>421</v>
      </c>
      <c r="B43" s="135">
        <v>5</v>
      </c>
      <c r="C43" s="136">
        <v>19</v>
      </c>
      <c r="D43" s="133">
        <f t="shared" si="5"/>
        <v>24</v>
      </c>
      <c r="E43" s="155">
        <v>0</v>
      </c>
      <c r="F43" s="36">
        <v>6</v>
      </c>
      <c r="G43" s="36">
        <v>2</v>
      </c>
      <c r="H43" s="36">
        <v>10</v>
      </c>
      <c r="I43" s="36">
        <v>3</v>
      </c>
      <c r="J43" s="161">
        <v>3</v>
      </c>
      <c r="K43" s="134">
        <f t="shared" si="7"/>
        <v>5</v>
      </c>
      <c r="L43" s="134">
        <f>F43+H43+J43</f>
        <v>19</v>
      </c>
      <c r="M43" s="288">
        <f t="shared" si="1"/>
        <v>24</v>
      </c>
      <c r="N43" s="135">
        <v>4</v>
      </c>
      <c r="O43" s="136">
        <v>12</v>
      </c>
      <c r="P43" s="132">
        <f t="shared" si="2"/>
        <v>16</v>
      </c>
      <c r="Q43" s="34">
        <f t="shared" si="3"/>
        <v>0.66666666666666663</v>
      </c>
      <c r="R43" s="155">
        <v>6</v>
      </c>
      <c r="S43" s="161">
        <v>18</v>
      </c>
      <c r="T43" s="288">
        <v>24</v>
      </c>
      <c r="U43" s="35">
        <v>0</v>
      </c>
      <c r="V43" s="161">
        <v>20</v>
      </c>
      <c r="W43" s="161">
        <v>4</v>
      </c>
      <c r="X43" s="288">
        <v>24</v>
      </c>
      <c r="Y43" s="339">
        <v>0</v>
      </c>
      <c r="Z43" s="161">
        <v>2</v>
      </c>
      <c r="AA43" s="161">
        <v>5</v>
      </c>
      <c r="AB43" s="161">
        <v>17</v>
      </c>
      <c r="AC43" s="161">
        <v>0</v>
      </c>
      <c r="AD43" s="288">
        <v>24</v>
      </c>
      <c r="AE43" s="35">
        <v>0</v>
      </c>
      <c r="AF43" s="36">
        <v>2</v>
      </c>
      <c r="AG43" s="36">
        <v>10</v>
      </c>
      <c r="AH43" s="36">
        <v>12</v>
      </c>
      <c r="AI43" s="161">
        <v>0</v>
      </c>
      <c r="AJ43" s="288">
        <v>24</v>
      </c>
      <c r="AK43" s="396">
        <f t="shared" si="4"/>
        <v>1</v>
      </c>
    </row>
    <row r="44" spans="1:37" ht="18.600000000000001" thickBot="1">
      <c r="A44" s="720" t="s">
        <v>422</v>
      </c>
      <c r="B44" s="85">
        <f>SUM(B7:B43)</f>
        <v>198</v>
      </c>
      <c r="C44" s="85">
        <f t="shared" ref="C44:O44" si="8">SUM(C7:C43)</f>
        <v>753</v>
      </c>
      <c r="D44" s="289">
        <f t="shared" si="8"/>
        <v>951</v>
      </c>
      <c r="E44" s="85">
        <f t="shared" si="8"/>
        <v>40</v>
      </c>
      <c r="F44" s="85">
        <f t="shared" si="8"/>
        <v>187</v>
      </c>
      <c r="G44" s="85">
        <f t="shared" si="8"/>
        <v>76</v>
      </c>
      <c r="H44" s="85">
        <f t="shared" si="8"/>
        <v>337</v>
      </c>
      <c r="I44" s="85">
        <f t="shared" si="8"/>
        <v>82</v>
      </c>
      <c r="J44" s="85">
        <f t="shared" si="8"/>
        <v>229</v>
      </c>
      <c r="K44" s="289">
        <f t="shared" si="8"/>
        <v>198</v>
      </c>
      <c r="L44" s="289">
        <f t="shared" si="8"/>
        <v>753</v>
      </c>
      <c r="M44" s="290">
        <f>SUM(M7:M43)</f>
        <v>951</v>
      </c>
      <c r="N44" s="85">
        <f t="shared" si="8"/>
        <v>98</v>
      </c>
      <c r="O44" s="85">
        <f t="shared" si="8"/>
        <v>488</v>
      </c>
      <c r="P44" s="132">
        <f t="shared" si="2"/>
        <v>586</v>
      </c>
      <c r="Q44" s="34">
        <f t="shared" si="3"/>
        <v>0.6161934805467929</v>
      </c>
      <c r="R44" s="130">
        <f>SUM(R38:R43)</f>
        <v>10</v>
      </c>
      <c r="S44" s="130">
        <f t="shared" ref="S44:AJ44" si="9">SUM(S38:S43)</f>
        <v>19</v>
      </c>
      <c r="T44" s="290">
        <f t="shared" si="9"/>
        <v>29</v>
      </c>
      <c r="U44" s="130">
        <f t="shared" si="9"/>
        <v>2</v>
      </c>
      <c r="V44" s="130">
        <f t="shared" si="9"/>
        <v>21</v>
      </c>
      <c r="W44" s="130">
        <f t="shared" si="9"/>
        <v>6</v>
      </c>
      <c r="X44" s="290">
        <f t="shared" si="9"/>
        <v>29</v>
      </c>
      <c r="Y44" s="130">
        <f t="shared" si="9"/>
        <v>0</v>
      </c>
      <c r="Z44" s="130">
        <f t="shared" si="9"/>
        <v>2</v>
      </c>
      <c r="AA44" s="130">
        <f t="shared" si="9"/>
        <v>5</v>
      </c>
      <c r="AB44" s="130">
        <f t="shared" si="9"/>
        <v>20</v>
      </c>
      <c r="AC44" s="130">
        <f t="shared" si="9"/>
        <v>2</v>
      </c>
      <c r="AD44" s="290">
        <f t="shared" si="9"/>
        <v>29</v>
      </c>
      <c r="AE44" s="130">
        <f t="shared" si="9"/>
        <v>0</v>
      </c>
      <c r="AF44" s="130">
        <f t="shared" si="9"/>
        <v>2</v>
      </c>
      <c r="AG44" s="130">
        <f t="shared" si="9"/>
        <v>11</v>
      </c>
      <c r="AH44" s="130">
        <f t="shared" si="9"/>
        <v>16</v>
      </c>
      <c r="AI44" s="130">
        <f t="shared" si="9"/>
        <v>0</v>
      </c>
      <c r="AJ44" s="290">
        <f t="shared" si="9"/>
        <v>29</v>
      </c>
      <c r="AK44" s="396">
        <f t="shared" si="4"/>
        <v>3.0494216614090432E-2</v>
      </c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1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zoomScale="57" zoomScaleNormal="57" workbookViewId="0">
      <selection activeCell="P15" sqref="P15"/>
    </sheetView>
  </sheetViews>
  <sheetFormatPr defaultColWidth="9" defaultRowHeight="15.6"/>
  <cols>
    <col min="1" max="4" width="9" style="178"/>
    <col min="5" max="5" width="8.44140625" style="178" customWidth="1"/>
    <col min="6" max="16384" width="9" style="178"/>
  </cols>
  <sheetData>
    <row r="1" spans="1:37" ht="69" customHeight="1" thickBot="1">
      <c r="A1" s="799" t="s">
        <v>423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424</v>
      </c>
      <c r="B2" s="875" t="s">
        <v>425</v>
      </c>
      <c r="C2" s="876"/>
      <c r="D2" s="976"/>
      <c r="E2" s="793" t="s">
        <v>426</v>
      </c>
      <c r="F2" s="794"/>
      <c r="G2" s="794"/>
      <c r="H2" s="794"/>
      <c r="I2" s="794"/>
      <c r="J2" s="794"/>
      <c r="K2" s="794"/>
      <c r="L2" s="794"/>
      <c r="M2" s="795"/>
      <c r="N2" s="794" t="s">
        <v>33</v>
      </c>
      <c r="O2" s="794"/>
      <c r="P2" s="794"/>
      <c r="Q2" s="795"/>
      <c r="R2" s="879" t="s">
        <v>427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428</v>
      </c>
    </row>
    <row r="3" spans="1:37">
      <c r="A3" s="873"/>
      <c r="B3" s="883" t="s">
        <v>9</v>
      </c>
      <c r="C3" s="812" t="s">
        <v>10</v>
      </c>
      <c r="D3" s="1015" t="s">
        <v>11</v>
      </c>
      <c r="E3" s="1335" t="s">
        <v>16</v>
      </c>
      <c r="F3" s="849"/>
      <c r="G3" s="907" t="s">
        <v>5</v>
      </c>
      <c r="H3" s="849"/>
      <c r="I3" s="907" t="s">
        <v>0</v>
      </c>
      <c r="J3" s="849"/>
      <c r="K3" s="997" t="s">
        <v>12</v>
      </c>
      <c r="L3" s="999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5"/>
      <c r="U3" s="990" t="s">
        <v>70</v>
      </c>
      <c r="V3" s="845"/>
      <c r="W3" s="845"/>
      <c r="X3" s="991"/>
      <c r="Y3" s="990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20.25" customHeight="1" thickBot="1">
      <c r="A4" s="873"/>
      <c r="B4" s="884"/>
      <c r="C4" s="813"/>
      <c r="D4" s="1006"/>
      <c r="E4" s="783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05"/>
      <c r="R4" s="841"/>
      <c r="S4" s="842"/>
      <c r="T4" s="987"/>
      <c r="U4" s="992"/>
      <c r="V4" s="842"/>
      <c r="W4" s="842"/>
      <c r="X4" s="993"/>
      <c r="Y4" s="992"/>
      <c r="Z4" s="842"/>
      <c r="AA4" s="842"/>
      <c r="AB4" s="842"/>
      <c r="AC4" s="842"/>
      <c r="AD4" s="1008"/>
      <c r="AE4" s="771"/>
      <c r="AF4" s="772"/>
      <c r="AG4" s="772"/>
      <c r="AH4" s="772"/>
      <c r="AI4" s="772"/>
      <c r="AJ4" s="774"/>
      <c r="AK4" s="881"/>
    </row>
    <row r="5" spans="1:37">
      <c r="A5" s="873"/>
      <c r="B5" s="884"/>
      <c r="C5" s="813"/>
      <c r="D5" s="1006"/>
      <c r="E5" s="775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5" t="s">
        <v>10</v>
      </c>
      <c r="T5" s="796" t="s">
        <v>40</v>
      </c>
      <c r="U5" s="823" t="s">
        <v>42</v>
      </c>
      <c r="V5" s="825" t="s">
        <v>43</v>
      </c>
      <c r="W5" s="825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5" t="s">
        <v>49</v>
      </c>
      <c r="AD5" s="796" t="s">
        <v>11</v>
      </c>
      <c r="AE5" s="1001" t="s">
        <v>17</v>
      </c>
      <c r="AF5" s="1003" t="s">
        <v>18</v>
      </c>
      <c r="AG5" s="1337" t="s">
        <v>19</v>
      </c>
      <c r="AH5" s="1339" t="s">
        <v>20</v>
      </c>
      <c r="AI5" s="1340" t="s">
        <v>50</v>
      </c>
      <c r="AJ5" s="796" t="s">
        <v>14</v>
      </c>
      <c r="AK5" s="881"/>
    </row>
    <row r="6" spans="1:37" ht="20.25" customHeight="1" thickBot="1">
      <c r="A6" s="874"/>
      <c r="B6" s="885"/>
      <c r="C6" s="814"/>
      <c r="D6" s="1016"/>
      <c r="E6" s="99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1305"/>
      <c r="S6" s="826"/>
      <c r="T6" s="798"/>
      <c r="U6" s="824"/>
      <c r="V6" s="826"/>
      <c r="W6" s="826"/>
      <c r="X6" s="798"/>
      <c r="Y6" s="824"/>
      <c r="Z6" s="826"/>
      <c r="AA6" s="826"/>
      <c r="AB6" s="826"/>
      <c r="AC6" s="826"/>
      <c r="AD6" s="798"/>
      <c r="AE6" s="1336"/>
      <c r="AF6" s="1012"/>
      <c r="AG6" s="1338"/>
      <c r="AH6" s="1011"/>
      <c r="AI6" s="1341"/>
      <c r="AJ6" s="798"/>
      <c r="AK6" s="882"/>
    </row>
    <row r="7" spans="1:37" ht="20.399999999999999" thickBot="1">
      <c r="A7" s="527" t="s">
        <v>429</v>
      </c>
      <c r="B7" s="1">
        <v>1</v>
      </c>
      <c r="C7" s="120">
        <v>30</v>
      </c>
      <c r="D7" s="228">
        <v>31</v>
      </c>
      <c r="E7" s="35">
        <v>0</v>
      </c>
      <c r="F7" s="36">
        <v>10</v>
      </c>
      <c r="G7" s="36">
        <v>1</v>
      </c>
      <c r="H7" s="36">
        <v>17</v>
      </c>
      <c r="I7" s="36">
        <v>0</v>
      </c>
      <c r="J7" s="161">
        <v>3</v>
      </c>
      <c r="K7" s="43">
        <f>E7+G7+I7</f>
        <v>1</v>
      </c>
      <c r="L7" s="43">
        <f>F7+H7+J7</f>
        <v>30</v>
      </c>
      <c r="M7" s="229">
        <f>K7+L7</f>
        <v>31</v>
      </c>
      <c r="N7" s="4">
        <v>1</v>
      </c>
      <c r="O7" s="2">
        <v>30</v>
      </c>
      <c r="P7" s="2">
        <f>N7+O7</f>
        <v>31</v>
      </c>
      <c r="Q7" s="122">
        <f>$P7/$D7</f>
        <v>1</v>
      </c>
      <c r="R7" s="158">
        <v>0</v>
      </c>
      <c r="S7" s="223">
        <v>0</v>
      </c>
      <c r="T7" s="228">
        <v>0</v>
      </c>
      <c r="U7" s="153">
        <v>0</v>
      </c>
      <c r="V7" s="159">
        <v>0</v>
      </c>
      <c r="W7" s="159">
        <v>0</v>
      </c>
      <c r="X7" s="228">
        <v>0</v>
      </c>
      <c r="Y7" s="336">
        <v>0</v>
      </c>
      <c r="Z7" s="159">
        <v>0</v>
      </c>
      <c r="AA7" s="159">
        <v>0</v>
      </c>
      <c r="AB7" s="159">
        <v>0</v>
      </c>
      <c r="AC7" s="159">
        <v>0</v>
      </c>
      <c r="AD7" s="228">
        <v>0</v>
      </c>
      <c r="AE7" s="35">
        <v>0</v>
      </c>
      <c r="AF7" s="36">
        <v>0</v>
      </c>
      <c r="AG7" s="36">
        <v>0</v>
      </c>
      <c r="AH7" s="36">
        <v>0</v>
      </c>
      <c r="AI7" s="161">
        <v>0</v>
      </c>
      <c r="AJ7" s="228">
        <v>0</v>
      </c>
      <c r="AK7" s="364">
        <f>$AJ7/$D7</f>
        <v>0</v>
      </c>
    </row>
    <row r="8" spans="1:37" ht="20.399999999999999" thickBot="1">
      <c r="A8" s="519" t="s">
        <v>430</v>
      </c>
      <c r="B8" s="8">
        <v>8</v>
      </c>
      <c r="C8" s="123">
        <v>40</v>
      </c>
      <c r="D8" s="262">
        <v>48</v>
      </c>
      <c r="E8" s="357">
        <v>1</v>
      </c>
      <c r="F8" s="99">
        <v>12</v>
      </c>
      <c r="G8" s="99">
        <v>4</v>
      </c>
      <c r="H8" s="99">
        <v>22</v>
      </c>
      <c r="I8" s="99">
        <v>3</v>
      </c>
      <c r="J8" s="219">
        <v>6</v>
      </c>
      <c r="K8" s="43">
        <f t="shared" ref="K8:K40" si="0">E8+G8+I8</f>
        <v>8</v>
      </c>
      <c r="L8" s="43">
        <f t="shared" ref="L8:L40" si="1">F8+H8+J8</f>
        <v>40</v>
      </c>
      <c r="M8" s="229">
        <f t="shared" ref="M8:M41" si="2">K8+L8</f>
        <v>48</v>
      </c>
      <c r="N8" s="11">
        <v>2</v>
      </c>
      <c r="O8" s="9">
        <v>6</v>
      </c>
      <c r="P8" s="2">
        <f t="shared" ref="P8:P41" si="3">N8+O8</f>
        <v>8</v>
      </c>
      <c r="Q8" s="72">
        <f t="shared" ref="Q8:Q41" si="4">$P8/$D8</f>
        <v>0.16666666666666666</v>
      </c>
      <c r="R8" s="155">
        <v>0</v>
      </c>
      <c r="S8" s="161">
        <v>0</v>
      </c>
      <c r="T8" s="237">
        <v>0</v>
      </c>
      <c r="U8" s="35">
        <v>0</v>
      </c>
      <c r="V8" s="161">
        <v>0</v>
      </c>
      <c r="W8" s="161">
        <v>0</v>
      </c>
      <c r="X8" s="237">
        <v>0</v>
      </c>
      <c r="Y8" s="339">
        <v>0</v>
      </c>
      <c r="Z8" s="161">
        <v>0</v>
      </c>
      <c r="AA8" s="161">
        <v>0</v>
      </c>
      <c r="AB8" s="161">
        <v>0</v>
      </c>
      <c r="AC8" s="161">
        <v>0</v>
      </c>
      <c r="AD8" s="237">
        <v>0</v>
      </c>
      <c r="AE8" s="35">
        <v>0</v>
      </c>
      <c r="AF8" s="36">
        <v>0</v>
      </c>
      <c r="AG8" s="36">
        <v>0</v>
      </c>
      <c r="AH8" s="36">
        <v>0</v>
      </c>
      <c r="AI8" s="161">
        <v>0</v>
      </c>
      <c r="AJ8" s="237">
        <v>0</v>
      </c>
      <c r="AK8" s="400">
        <f t="shared" ref="AK8:AK41" si="5">$AJ8/$D8</f>
        <v>0</v>
      </c>
    </row>
    <row r="9" spans="1:37" ht="20.399999999999999" thickBot="1">
      <c r="A9" s="519" t="s">
        <v>431</v>
      </c>
      <c r="B9" s="14">
        <v>10</v>
      </c>
      <c r="C9" s="124">
        <v>10</v>
      </c>
      <c r="D9" s="237">
        <v>20</v>
      </c>
      <c r="E9" s="35">
        <v>0</v>
      </c>
      <c r="F9" s="36">
        <v>1</v>
      </c>
      <c r="G9" s="36">
        <v>1</v>
      </c>
      <c r="H9" s="36">
        <v>1</v>
      </c>
      <c r="I9" s="36">
        <v>9</v>
      </c>
      <c r="J9" s="161">
        <v>8</v>
      </c>
      <c r="K9" s="43">
        <f t="shared" si="0"/>
        <v>10</v>
      </c>
      <c r="L9" s="43">
        <f t="shared" si="1"/>
        <v>10</v>
      </c>
      <c r="M9" s="229">
        <f t="shared" si="2"/>
        <v>20</v>
      </c>
      <c r="N9" s="13">
        <v>4</v>
      </c>
      <c r="O9" s="145">
        <v>2</v>
      </c>
      <c r="P9" s="2">
        <f t="shared" si="3"/>
        <v>6</v>
      </c>
      <c r="Q9" s="72">
        <f t="shared" si="4"/>
        <v>0.3</v>
      </c>
      <c r="R9" s="155">
        <v>1</v>
      </c>
      <c r="S9" s="161">
        <v>0</v>
      </c>
      <c r="T9" s="237">
        <v>1</v>
      </c>
      <c r="U9" s="35">
        <v>0</v>
      </c>
      <c r="V9" s="161">
        <v>0</v>
      </c>
      <c r="W9" s="161">
        <v>1</v>
      </c>
      <c r="X9" s="237">
        <v>1</v>
      </c>
      <c r="Y9" s="339">
        <v>0</v>
      </c>
      <c r="Z9" s="161">
        <v>0</v>
      </c>
      <c r="AA9" s="161">
        <v>0</v>
      </c>
      <c r="AB9" s="161">
        <v>1</v>
      </c>
      <c r="AC9" s="161">
        <v>0</v>
      </c>
      <c r="AD9" s="237">
        <v>1</v>
      </c>
      <c r="AE9" s="35">
        <v>0</v>
      </c>
      <c r="AF9" s="36">
        <v>0</v>
      </c>
      <c r="AG9" s="36">
        <v>0</v>
      </c>
      <c r="AH9" s="36">
        <v>1</v>
      </c>
      <c r="AI9" s="161">
        <v>0</v>
      </c>
      <c r="AJ9" s="237">
        <v>1</v>
      </c>
      <c r="AK9" s="400">
        <f t="shared" si="5"/>
        <v>0.05</v>
      </c>
    </row>
    <row r="10" spans="1:37" ht="20.399999999999999" thickBot="1">
      <c r="A10" s="519" t="s">
        <v>432</v>
      </c>
      <c r="B10" s="12">
        <v>3</v>
      </c>
      <c r="C10" s="124">
        <v>24</v>
      </c>
      <c r="D10" s="237">
        <v>27</v>
      </c>
      <c r="E10" s="35">
        <v>1</v>
      </c>
      <c r="F10" s="36">
        <v>3</v>
      </c>
      <c r="G10" s="36">
        <v>2</v>
      </c>
      <c r="H10" s="36">
        <v>15</v>
      </c>
      <c r="I10" s="36">
        <v>0</v>
      </c>
      <c r="J10" s="161">
        <v>6</v>
      </c>
      <c r="K10" s="43">
        <f t="shared" si="0"/>
        <v>3</v>
      </c>
      <c r="L10" s="43">
        <f t="shared" si="1"/>
        <v>24</v>
      </c>
      <c r="M10" s="229">
        <f t="shared" si="2"/>
        <v>27</v>
      </c>
      <c r="N10" s="13">
        <v>3</v>
      </c>
      <c r="O10" s="145">
        <v>24</v>
      </c>
      <c r="P10" s="2">
        <f t="shared" si="3"/>
        <v>27</v>
      </c>
      <c r="Q10" s="72">
        <f t="shared" si="4"/>
        <v>1</v>
      </c>
      <c r="R10" s="155">
        <v>1</v>
      </c>
      <c r="S10" s="161">
        <v>3</v>
      </c>
      <c r="T10" s="237">
        <v>4</v>
      </c>
      <c r="U10" s="35">
        <v>0</v>
      </c>
      <c r="V10" s="161">
        <v>3</v>
      </c>
      <c r="W10" s="161">
        <v>1</v>
      </c>
      <c r="X10" s="237">
        <v>4</v>
      </c>
      <c r="Y10" s="339">
        <v>0</v>
      </c>
      <c r="Z10" s="161">
        <v>0</v>
      </c>
      <c r="AA10" s="161">
        <v>2</v>
      </c>
      <c r="AB10" s="161">
        <v>2</v>
      </c>
      <c r="AC10" s="161">
        <v>0</v>
      </c>
      <c r="AD10" s="237">
        <v>4</v>
      </c>
      <c r="AE10" s="35">
        <v>0</v>
      </c>
      <c r="AF10" s="36">
        <v>2</v>
      </c>
      <c r="AG10" s="36">
        <v>2</v>
      </c>
      <c r="AH10" s="36">
        <v>0</v>
      </c>
      <c r="AI10" s="161">
        <v>0</v>
      </c>
      <c r="AJ10" s="237">
        <v>4</v>
      </c>
      <c r="AK10" s="400">
        <f t="shared" si="5"/>
        <v>0.14814814814814814</v>
      </c>
    </row>
    <row r="11" spans="1:37" ht="20.399999999999999" thickBot="1">
      <c r="A11" s="519" t="s">
        <v>433</v>
      </c>
      <c r="B11" s="14">
        <v>0</v>
      </c>
      <c r="C11" s="126">
        <v>11</v>
      </c>
      <c r="D11" s="296">
        <v>11</v>
      </c>
      <c r="E11" s="358">
        <v>0</v>
      </c>
      <c r="F11" s="165">
        <v>3</v>
      </c>
      <c r="G11" s="165">
        <v>0</v>
      </c>
      <c r="H11" s="165">
        <v>4</v>
      </c>
      <c r="I11" s="165">
        <v>0</v>
      </c>
      <c r="J11" s="166">
        <v>4</v>
      </c>
      <c r="K11" s="43">
        <f t="shared" si="0"/>
        <v>0</v>
      </c>
      <c r="L11" s="43">
        <f t="shared" si="1"/>
        <v>11</v>
      </c>
      <c r="M11" s="229">
        <f t="shared" si="2"/>
        <v>11</v>
      </c>
      <c r="N11" s="16">
        <v>0</v>
      </c>
      <c r="O11" s="15">
        <v>11</v>
      </c>
      <c r="P11" s="2">
        <f t="shared" si="3"/>
        <v>11</v>
      </c>
      <c r="Q11" s="72">
        <f t="shared" si="4"/>
        <v>1</v>
      </c>
      <c r="R11" s="164">
        <v>0</v>
      </c>
      <c r="S11" s="166">
        <v>0</v>
      </c>
      <c r="T11" s="237">
        <v>0</v>
      </c>
      <c r="U11" s="358">
        <v>0</v>
      </c>
      <c r="V11" s="166">
        <v>0</v>
      </c>
      <c r="W11" s="166">
        <v>0</v>
      </c>
      <c r="X11" s="237">
        <v>0</v>
      </c>
      <c r="Y11" s="361">
        <v>0</v>
      </c>
      <c r="Z11" s="166">
        <v>0</v>
      </c>
      <c r="AA11" s="166">
        <v>0</v>
      </c>
      <c r="AB11" s="166">
        <v>0</v>
      </c>
      <c r="AC11" s="166">
        <v>0</v>
      </c>
      <c r="AD11" s="237">
        <v>0</v>
      </c>
      <c r="AE11" s="358">
        <v>0</v>
      </c>
      <c r="AF11" s="165">
        <v>0</v>
      </c>
      <c r="AG11" s="165">
        <v>0</v>
      </c>
      <c r="AH11" s="165">
        <v>0</v>
      </c>
      <c r="AI11" s="166">
        <v>0</v>
      </c>
      <c r="AJ11" s="237">
        <v>0</v>
      </c>
      <c r="AK11" s="400">
        <f t="shared" si="5"/>
        <v>0</v>
      </c>
    </row>
    <row r="12" spans="1:37" ht="20.399999999999999" thickBot="1">
      <c r="A12" s="721" t="s">
        <v>434</v>
      </c>
      <c r="B12" s="8">
        <v>20</v>
      </c>
      <c r="C12" s="123">
        <v>211</v>
      </c>
      <c r="D12" s="262">
        <v>231</v>
      </c>
      <c r="E12" s="357">
        <v>5</v>
      </c>
      <c r="F12" s="99">
        <v>143</v>
      </c>
      <c r="G12" s="99">
        <v>7</v>
      </c>
      <c r="H12" s="99">
        <v>55</v>
      </c>
      <c r="I12" s="99">
        <v>8</v>
      </c>
      <c r="J12" s="219">
        <v>13</v>
      </c>
      <c r="K12" s="43">
        <f t="shared" si="0"/>
        <v>20</v>
      </c>
      <c r="L12" s="43">
        <f t="shared" si="1"/>
        <v>211</v>
      </c>
      <c r="M12" s="229">
        <f t="shared" si="2"/>
        <v>231</v>
      </c>
      <c r="N12" s="11">
        <v>20</v>
      </c>
      <c r="O12" s="9">
        <v>161</v>
      </c>
      <c r="P12" s="2">
        <f t="shared" si="3"/>
        <v>181</v>
      </c>
      <c r="Q12" s="76">
        <f t="shared" si="4"/>
        <v>0.78354978354978355</v>
      </c>
      <c r="R12" s="162">
        <v>0</v>
      </c>
      <c r="S12" s="219">
        <v>2</v>
      </c>
      <c r="T12" s="262">
        <v>2</v>
      </c>
      <c r="U12" s="357">
        <v>2</v>
      </c>
      <c r="V12" s="219">
        <v>0</v>
      </c>
      <c r="W12" s="219">
        <v>0</v>
      </c>
      <c r="X12" s="262">
        <v>2</v>
      </c>
      <c r="Y12" s="389">
        <v>0</v>
      </c>
      <c r="Z12" s="219">
        <v>0</v>
      </c>
      <c r="AA12" s="219">
        <v>2</v>
      </c>
      <c r="AB12" s="219">
        <v>0</v>
      </c>
      <c r="AC12" s="219">
        <v>0</v>
      </c>
      <c r="AD12" s="262">
        <v>2</v>
      </c>
      <c r="AE12" s="357">
        <v>0</v>
      </c>
      <c r="AF12" s="99">
        <v>0</v>
      </c>
      <c r="AG12" s="99">
        <v>0</v>
      </c>
      <c r="AH12" s="99">
        <v>2</v>
      </c>
      <c r="AI12" s="219">
        <v>0</v>
      </c>
      <c r="AJ12" s="262">
        <v>2</v>
      </c>
      <c r="AK12" s="401">
        <f t="shared" si="5"/>
        <v>8.658008658008658E-3</v>
      </c>
    </row>
    <row r="13" spans="1:37" ht="20.399999999999999" thickBot="1">
      <c r="A13" s="519" t="s">
        <v>435</v>
      </c>
      <c r="B13" s="8">
        <v>0</v>
      </c>
      <c r="C13" s="127">
        <v>3</v>
      </c>
      <c r="D13" s="297">
        <v>3</v>
      </c>
      <c r="E13" s="35">
        <v>0</v>
      </c>
      <c r="F13" s="36">
        <v>0</v>
      </c>
      <c r="G13" s="36">
        <v>0</v>
      </c>
      <c r="H13" s="36">
        <v>3</v>
      </c>
      <c r="I13" s="36">
        <v>0</v>
      </c>
      <c r="J13" s="161">
        <v>0</v>
      </c>
      <c r="K13" s="43">
        <f t="shared" si="0"/>
        <v>0</v>
      </c>
      <c r="L13" s="43">
        <f t="shared" si="1"/>
        <v>3</v>
      </c>
      <c r="M13" s="229">
        <f t="shared" si="2"/>
        <v>3</v>
      </c>
      <c r="N13" s="35">
        <v>0</v>
      </c>
      <c r="O13" s="36">
        <v>0</v>
      </c>
      <c r="P13" s="2">
        <f t="shared" si="3"/>
        <v>0</v>
      </c>
      <c r="Q13" s="72">
        <f t="shared" si="4"/>
        <v>0</v>
      </c>
      <c r="R13" s="332">
        <v>0</v>
      </c>
      <c r="S13" s="333">
        <v>0</v>
      </c>
      <c r="T13" s="237">
        <v>0</v>
      </c>
      <c r="U13" s="360">
        <v>0</v>
      </c>
      <c r="V13" s="169">
        <v>0</v>
      </c>
      <c r="W13" s="169">
        <v>0</v>
      </c>
      <c r="X13" s="237">
        <v>0</v>
      </c>
      <c r="Y13" s="341">
        <v>0</v>
      </c>
      <c r="Z13" s="169">
        <v>0</v>
      </c>
      <c r="AA13" s="169">
        <v>0</v>
      </c>
      <c r="AB13" s="169">
        <v>0</v>
      </c>
      <c r="AC13" s="169">
        <v>0</v>
      </c>
      <c r="AD13" s="237">
        <v>0</v>
      </c>
      <c r="AE13" s="360">
        <v>0</v>
      </c>
      <c r="AF13" s="168">
        <v>0</v>
      </c>
      <c r="AG13" s="168">
        <v>0</v>
      </c>
      <c r="AH13" s="168">
        <v>0</v>
      </c>
      <c r="AI13" s="169">
        <v>0</v>
      </c>
      <c r="AJ13" s="237">
        <v>0</v>
      </c>
      <c r="AK13" s="400">
        <f t="shared" si="5"/>
        <v>0</v>
      </c>
    </row>
    <row r="14" spans="1:37" ht="20.399999999999999" thickBot="1">
      <c r="A14" s="721" t="s">
        <v>436</v>
      </c>
      <c r="B14" s="12">
        <v>2</v>
      </c>
      <c r="C14" s="124">
        <v>26</v>
      </c>
      <c r="D14" s="237">
        <v>28</v>
      </c>
      <c r="E14" s="35">
        <v>0</v>
      </c>
      <c r="F14" s="36">
        <v>5</v>
      </c>
      <c r="G14" s="36">
        <v>0</v>
      </c>
      <c r="H14" s="36">
        <v>14</v>
      </c>
      <c r="I14" s="36">
        <v>2</v>
      </c>
      <c r="J14" s="161">
        <v>7</v>
      </c>
      <c r="K14" s="43">
        <f t="shared" si="0"/>
        <v>2</v>
      </c>
      <c r="L14" s="43">
        <f t="shared" si="1"/>
        <v>26</v>
      </c>
      <c r="M14" s="229">
        <f t="shared" si="2"/>
        <v>28</v>
      </c>
      <c r="N14" s="13">
        <v>2</v>
      </c>
      <c r="O14" s="145">
        <v>26</v>
      </c>
      <c r="P14" s="2">
        <f t="shared" si="3"/>
        <v>28</v>
      </c>
      <c r="Q14" s="72">
        <f t="shared" si="4"/>
        <v>1</v>
      </c>
      <c r="R14" s="155">
        <v>0</v>
      </c>
      <c r="S14" s="161">
        <v>2</v>
      </c>
      <c r="T14" s="237">
        <v>2</v>
      </c>
      <c r="U14" s="35">
        <v>0</v>
      </c>
      <c r="V14" s="161">
        <v>1</v>
      </c>
      <c r="W14" s="161">
        <v>1</v>
      </c>
      <c r="X14" s="237">
        <v>2</v>
      </c>
      <c r="Y14" s="339">
        <v>0</v>
      </c>
      <c r="Z14" s="161">
        <v>0</v>
      </c>
      <c r="AA14" s="161">
        <v>0</v>
      </c>
      <c r="AB14" s="161">
        <v>2</v>
      </c>
      <c r="AC14" s="161">
        <v>0</v>
      </c>
      <c r="AD14" s="237">
        <v>2</v>
      </c>
      <c r="AE14" s="35">
        <v>0</v>
      </c>
      <c r="AF14" s="36">
        <v>0</v>
      </c>
      <c r="AG14" s="36">
        <v>0</v>
      </c>
      <c r="AH14" s="36">
        <v>2</v>
      </c>
      <c r="AI14" s="161">
        <v>0</v>
      </c>
      <c r="AJ14" s="237">
        <v>2</v>
      </c>
      <c r="AK14" s="400">
        <f t="shared" si="5"/>
        <v>7.1428571428571425E-2</v>
      </c>
    </row>
    <row r="15" spans="1:37" ht="20.399999999999999" thickBot="1">
      <c r="A15" s="519" t="s">
        <v>437</v>
      </c>
      <c r="B15" s="12">
        <v>14</v>
      </c>
      <c r="C15" s="124">
        <v>33</v>
      </c>
      <c r="D15" s="237">
        <v>47</v>
      </c>
      <c r="E15" s="35">
        <v>8</v>
      </c>
      <c r="F15" s="36">
        <v>11</v>
      </c>
      <c r="G15" s="36">
        <v>2</v>
      </c>
      <c r="H15" s="36">
        <v>16</v>
      </c>
      <c r="I15" s="36">
        <v>4</v>
      </c>
      <c r="J15" s="161">
        <v>6</v>
      </c>
      <c r="K15" s="43">
        <f t="shared" si="0"/>
        <v>14</v>
      </c>
      <c r="L15" s="43">
        <f t="shared" si="1"/>
        <v>33</v>
      </c>
      <c r="M15" s="229">
        <f t="shared" si="2"/>
        <v>47</v>
      </c>
      <c r="N15" s="13">
        <v>14</v>
      </c>
      <c r="O15" s="145">
        <v>33</v>
      </c>
      <c r="P15" s="2">
        <f t="shared" si="3"/>
        <v>47</v>
      </c>
      <c r="Q15" s="72">
        <f t="shared" si="4"/>
        <v>1</v>
      </c>
      <c r="R15" s="155">
        <v>13</v>
      </c>
      <c r="S15" s="161">
        <v>27</v>
      </c>
      <c r="T15" s="237">
        <v>40</v>
      </c>
      <c r="U15" s="35">
        <v>17</v>
      </c>
      <c r="V15" s="161">
        <v>16</v>
      </c>
      <c r="W15" s="161">
        <v>7</v>
      </c>
      <c r="X15" s="237">
        <v>40</v>
      </c>
      <c r="Y15" s="339">
        <v>10</v>
      </c>
      <c r="Z15" s="161">
        <v>5</v>
      </c>
      <c r="AA15" s="161">
        <v>9</v>
      </c>
      <c r="AB15" s="161">
        <v>16</v>
      </c>
      <c r="AC15" s="161">
        <v>0</v>
      </c>
      <c r="AD15" s="237">
        <v>40</v>
      </c>
      <c r="AE15" s="35">
        <v>0</v>
      </c>
      <c r="AF15" s="36">
        <v>5</v>
      </c>
      <c r="AG15" s="36">
        <v>12</v>
      </c>
      <c r="AH15" s="36">
        <v>20</v>
      </c>
      <c r="AI15" s="161">
        <v>3</v>
      </c>
      <c r="AJ15" s="237">
        <v>40</v>
      </c>
      <c r="AK15" s="400">
        <f t="shared" si="5"/>
        <v>0.85106382978723405</v>
      </c>
    </row>
    <row r="16" spans="1:37" ht="20.399999999999999" thickBot="1">
      <c r="A16" s="721" t="s">
        <v>438</v>
      </c>
      <c r="B16" s="12">
        <v>5</v>
      </c>
      <c r="C16" s="124">
        <v>7</v>
      </c>
      <c r="D16" s="237">
        <v>12</v>
      </c>
      <c r="E16" s="35">
        <v>0</v>
      </c>
      <c r="F16" s="36">
        <v>1</v>
      </c>
      <c r="G16" s="36">
        <v>1</v>
      </c>
      <c r="H16" s="36">
        <v>3</v>
      </c>
      <c r="I16" s="36">
        <v>4</v>
      </c>
      <c r="J16" s="161">
        <v>3</v>
      </c>
      <c r="K16" s="43">
        <f t="shared" si="0"/>
        <v>5</v>
      </c>
      <c r="L16" s="43">
        <f t="shared" si="1"/>
        <v>7</v>
      </c>
      <c r="M16" s="229">
        <f t="shared" si="2"/>
        <v>12</v>
      </c>
      <c r="N16" s="13">
        <v>2</v>
      </c>
      <c r="O16" s="145">
        <v>2</v>
      </c>
      <c r="P16" s="2">
        <f t="shared" si="3"/>
        <v>4</v>
      </c>
      <c r="Q16" s="72">
        <f t="shared" si="4"/>
        <v>0.33333333333333331</v>
      </c>
      <c r="R16" s="155">
        <v>0</v>
      </c>
      <c r="S16" s="161">
        <v>1</v>
      </c>
      <c r="T16" s="262">
        <v>1</v>
      </c>
      <c r="U16" s="35">
        <v>0</v>
      </c>
      <c r="V16" s="161">
        <v>1</v>
      </c>
      <c r="W16" s="161">
        <v>0</v>
      </c>
      <c r="X16" s="262">
        <v>1</v>
      </c>
      <c r="Y16" s="339">
        <v>0</v>
      </c>
      <c r="Z16" s="161">
        <v>0</v>
      </c>
      <c r="AA16" s="161">
        <v>0</v>
      </c>
      <c r="AB16" s="161">
        <v>0</v>
      </c>
      <c r="AC16" s="161">
        <v>1</v>
      </c>
      <c r="AD16" s="237">
        <v>1</v>
      </c>
      <c r="AE16" s="35">
        <v>0</v>
      </c>
      <c r="AF16" s="36">
        <v>0</v>
      </c>
      <c r="AG16" s="36">
        <v>0</v>
      </c>
      <c r="AH16" s="36">
        <v>0</v>
      </c>
      <c r="AI16" s="161">
        <v>1</v>
      </c>
      <c r="AJ16" s="237">
        <v>1</v>
      </c>
      <c r="AK16" s="400">
        <f t="shared" si="5"/>
        <v>8.3333333333333329E-2</v>
      </c>
    </row>
    <row r="17" spans="1:37" ht="20.399999999999999" thickBot="1">
      <c r="A17" s="519" t="s">
        <v>439</v>
      </c>
      <c r="B17" s="14">
        <v>1</v>
      </c>
      <c r="C17" s="124">
        <v>22</v>
      </c>
      <c r="D17" s="237">
        <v>23</v>
      </c>
      <c r="E17" s="35">
        <v>0</v>
      </c>
      <c r="F17" s="36">
        <v>16</v>
      </c>
      <c r="G17" s="36">
        <v>1</v>
      </c>
      <c r="H17" s="36">
        <v>5</v>
      </c>
      <c r="I17" s="36">
        <v>0</v>
      </c>
      <c r="J17" s="161">
        <v>1</v>
      </c>
      <c r="K17" s="43">
        <f t="shared" si="0"/>
        <v>1</v>
      </c>
      <c r="L17" s="43">
        <f t="shared" si="1"/>
        <v>22</v>
      </c>
      <c r="M17" s="229">
        <f t="shared" si="2"/>
        <v>23</v>
      </c>
      <c r="N17" s="13">
        <v>0</v>
      </c>
      <c r="O17" s="145">
        <v>18</v>
      </c>
      <c r="P17" s="2">
        <f t="shared" si="3"/>
        <v>18</v>
      </c>
      <c r="Q17" s="72">
        <f t="shared" si="4"/>
        <v>0.78260869565217395</v>
      </c>
      <c r="R17" s="155">
        <v>0</v>
      </c>
      <c r="S17" s="161">
        <v>0</v>
      </c>
      <c r="T17" s="237">
        <v>0</v>
      </c>
      <c r="U17" s="35">
        <v>0</v>
      </c>
      <c r="V17" s="161">
        <v>0</v>
      </c>
      <c r="W17" s="161">
        <v>0</v>
      </c>
      <c r="X17" s="237">
        <v>0</v>
      </c>
      <c r="Y17" s="339">
        <v>0</v>
      </c>
      <c r="Z17" s="161">
        <v>0</v>
      </c>
      <c r="AA17" s="161">
        <v>0</v>
      </c>
      <c r="AB17" s="161">
        <v>0</v>
      </c>
      <c r="AC17" s="161">
        <v>0</v>
      </c>
      <c r="AD17" s="237">
        <v>0</v>
      </c>
      <c r="AE17" s="35">
        <v>0</v>
      </c>
      <c r="AF17" s="36">
        <v>0</v>
      </c>
      <c r="AG17" s="36">
        <v>0</v>
      </c>
      <c r="AH17" s="36">
        <v>0</v>
      </c>
      <c r="AI17" s="161">
        <v>0</v>
      </c>
      <c r="AJ17" s="237">
        <v>0</v>
      </c>
      <c r="AK17" s="400">
        <f t="shared" si="5"/>
        <v>0</v>
      </c>
    </row>
    <row r="18" spans="1:37" ht="20.399999999999999" thickBot="1">
      <c r="A18" s="519" t="s">
        <v>440</v>
      </c>
      <c r="B18" s="14">
        <v>1</v>
      </c>
      <c r="C18" s="124">
        <v>29</v>
      </c>
      <c r="D18" s="237">
        <v>30</v>
      </c>
      <c r="E18" s="35">
        <v>0</v>
      </c>
      <c r="F18" s="36">
        <v>18</v>
      </c>
      <c r="G18" s="36">
        <v>0</v>
      </c>
      <c r="H18" s="36">
        <v>6</v>
      </c>
      <c r="I18" s="36">
        <v>1</v>
      </c>
      <c r="J18" s="161">
        <v>5</v>
      </c>
      <c r="K18" s="43">
        <f t="shared" si="0"/>
        <v>1</v>
      </c>
      <c r="L18" s="43">
        <f t="shared" si="1"/>
        <v>29</v>
      </c>
      <c r="M18" s="229">
        <f t="shared" si="2"/>
        <v>30</v>
      </c>
      <c r="N18" s="13">
        <v>0</v>
      </c>
      <c r="O18" s="145">
        <v>14</v>
      </c>
      <c r="P18" s="2">
        <f t="shared" si="3"/>
        <v>14</v>
      </c>
      <c r="Q18" s="72">
        <f t="shared" si="4"/>
        <v>0.46666666666666667</v>
      </c>
      <c r="R18" s="155">
        <v>0</v>
      </c>
      <c r="S18" s="161">
        <v>2</v>
      </c>
      <c r="T18" s="237">
        <v>2</v>
      </c>
      <c r="U18" s="35">
        <v>0</v>
      </c>
      <c r="V18" s="161">
        <v>2</v>
      </c>
      <c r="W18" s="161">
        <v>0</v>
      </c>
      <c r="X18" s="237">
        <v>2</v>
      </c>
      <c r="Y18" s="339">
        <v>0</v>
      </c>
      <c r="Z18" s="161">
        <v>0</v>
      </c>
      <c r="AA18" s="161">
        <v>0</v>
      </c>
      <c r="AB18" s="161">
        <v>0</v>
      </c>
      <c r="AC18" s="161">
        <v>2</v>
      </c>
      <c r="AD18" s="237">
        <v>2</v>
      </c>
      <c r="AE18" s="35">
        <v>0</v>
      </c>
      <c r="AF18" s="36">
        <v>0</v>
      </c>
      <c r="AG18" s="36">
        <v>0</v>
      </c>
      <c r="AH18" s="36">
        <v>2</v>
      </c>
      <c r="AI18" s="161">
        <v>0</v>
      </c>
      <c r="AJ18" s="237">
        <v>2</v>
      </c>
      <c r="AK18" s="400">
        <f t="shared" si="5"/>
        <v>6.6666666666666666E-2</v>
      </c>
    </row>
    <row r="19" spans="1:37" ht="20.399999999999999" thickBot="1">
      <c r="A19" s="519" t="s">
        <v>441</v>
      </c>
      <c r="B19" s="12">
        <v>5</v>
      </c>
      <c r="C19" s="124">
        <v>39</v>
      </c>
      <c r="D19" s="237">
        <v>44</v>
      </c>
      <c r="E19" s="35">
        <v>1</v>
      </c>
      <c r="F19" s="36">
        <v>23</v>
      </c>
      <c r="G19" s="36">
        <v>1</v>
      </c>
      <c r="H19" s="36">
        <v>12</v>
      </c>
      <c r="I19" s="36">
        <v>3</v>
      </c>
      <c r="J19" s="161">
        <v>4</v>
      </c>
      <c r="K19" s="43">
        <f t="shared" si="0"/>
        <v>5</v>
      </c>
      <c r="L19" s="43">
        <f t="shared" si="1"/>
        <v>39</v>
      </c>
      <c r="M19" s="229">
        <f t="shared" si="2"/>
        <v>44</v>
      </c>
      <c r="N19" s="13">
        <v>4</v>
      </c>
      <c r="O19" s="145">
        <v>36</v>
      </c>
      <c r="P19" s="2">
        <f t="shared" si="3"/>
        <v>40</v>
      </c>
      <c r="Q19" s="72">
        <f t="shared" si="4"/>
        <v>0.90909090909090906</v>
      </c>
      <c r="R19" s="155">
        <v>0</v>
      </c>
      <c r="S19" s="161">
        <v>0</v>
      </c>
      <c r="T19" s="237">
        <v>0</v>
      </c>
      <c r="U19" s="35">
        <v>0</v>
      </c>
      <c r="V19" s="161">
        <v>0</v>
      </c>
      <c r="W19" s="161">
        <v>0</v>
      </c>
      <c r="X19" s="237">
        <v>0</v>
      </c>
      <c r="Y19" s="339">
        <v>0</v>
      </c>
      <c r="Z19" s="161">
        <v>0</v>
      </c>
      <c r="AA19" s="161">
        <v>0</v>
      </c>
      <c r="AB19" s="161">
        <v>0</v>
      </c>
      <c r="AC19" s="161">
        <v>0</v>
      </c>
      <c r="AD19" s="237">
        <v>0</v>
      </c>
      <c r="AE19" s="35">
        <v>0</v>
      </c>
      <c r="AF19" s="36">
        <v>0</v>
      </c>
      <c r="AG19" s="36">
        <v>0</v>
      </c>
      <c r="AH19" s="36">
        <v>0</v>
      </c>
      <c r="AI19" s="161">
        <v>0</v>
      </c>
      <c r="AJ19" s="237">
        <v>0</v>
      </c>
      <c r="AK19" s="400">
        <f t="shared" si="5"/>
        <v>0</v>
      </c>
    </row>
    <row r="20" spans="1:37" ht="20.399999999999999" thickBot="1">
      <c r="A20" s="519" t="s">
        <v>442</v>
      </c>
      <c r="B20" s="14">
        <v>15</v>
      </c>
      <c r="C20" s="124">
        <v>21</v>
      </c>
      <c r="D20" s="237">
        <v>36</v>
      </c>
      <c r="E20" s="35">
        <v>5</v>
      </c>
      <c r="F20" s="36">
        <v>7</v>
      </c>
      <c r="G20" s="36">
        <v>6</v>
      </c>
      <c r="H20" s="36">
        <v>10</v>
      </c>
      <c r="I20" s="36">
        <v>4</v>
      </c>
      <c r="J20" s="161">
        <v>4</v>
      </c>
      <c r="K20" s="43">
        <f t="shared" si="0"/>
        <v>15</v>
      </c>
      <c r="L20" s="43">
        <f t="shared" si="1"/>
        <v>21</v>
      </c>
      <c r="M20" s="229">
        <f t="shared" si="2"/>
        <v>36</v>
      </c>
      <c r="N20" s="13">
        <v>4</v>
      </c>
      <c r="O20" s="145">
        <v>5</v>
      </c>
      <c r="P20" s="2">
        <f t="shared" si="3"/>
        <v>9</v>
      </c>
      <c r="Q20" s="72">
        <f t="shared" si="4"/>
        <v>0.25</v>
      </c>
      <c r="R20" s="155">
        <v>0</v>
      </c>
      <c r="S20" s="161">
        <v>0</v>
      </c>
      <c r="T20" s="237">
        <v>0</v>
      </c>
      <c r="U20" s="35">
        <v>0</v>
      </c>
      <c r="V20" s="161">
        <v>0</v>
      </c>
      <c r="W20" s="161">
        <v>0</v>
      </c>
      <c r="X20" s="237">
        <v>0</v>
      </c>
      <c r="Y20" s="339">
        <v>0</v>
      </c>
      <c r="Z20" s="161">
        <v>0</v>
      </c>
      <c r="AA20" s="161">
        <v>0</v>
      </c>
      <c r="AB20" s="161">
        <v>0</v>
      </c>
      <c r="AC20" s="161">
        <v>0</v>
      </c>
      <c r="AD20" s="237">
        <v>0</v>
      </c>
      <c r="AE20" s="35">
        <v>0</v>
      </c>
      <c r="AF20" s="36">
        <v>0</v>
      </c>
      <c r="AG20" s="36">
        <v>0</v>
      </c>
      <c r="AH20" s="36">
        <v>0</v>
      </c>
      <c r="AI20" s="161">
        <v>0</v>
      </c>
      <c r="AJ20" s="237">
        <v>0</v>
      </c>
      <c r="AK20" s="400">
        <f t="shared" si="5"/>
        <v>0</v>
      </c>
    </row>
    <row r="21" spans="1:37" ht="20.399999999999999" thickBot="1">
      <c r="A21" s="519" t="s">
        <v>443</v>
      </c>
      <c r="B21" s="14">
        <v>2</v>
      </c>
      <c r="C21" s="124">
        <v>16</v>
      </c>
      <c r="D21" s="237">
        <v>18</v>
      </c>
      <c r="E21" s="35">
        <v>0</v>
      </c>
      <c r="F21" s="36">
        <v>5</v>
      </c>
      <c r="G21" s="36">
        <v>0</v>
      </c>
      <c r="H21" s="36">
        <v>7</v>
      </c>
      <c r="I21" s="36">
        <v>2</v>
      </c>
      <c r="J21" s="161">
        <v>4</v>
      </c>
      <c r="K21" s="43">
        <f t="shared" si="0"/>
        <v>2</v>
      </c>
      <c r="L21" s="43">
        <f t="shared" si="1"/>
        <v>16</v>
      </c>
      <c r="M21" s="229">
        <f t="shared" si="2"/>
        <v>18</v>
      </c>
      <c r="N21" s="13">
        <v>0</v>
      </c>
      <c r="O21" s="145">
        <v>15</v>
      </c>
      <c r="P21" s="2">
        <f t="shared" si="3"/>
        <v>15</v>
      </c>
      <c r="Q21" s="72">
        <f t="shared" si="4"/>
        <v>0.83333333333333337</v>
      </c>
      <c r="R21" s="155">
        <v>0</v>
      </c>
      <c r="S21" s="161">
        <v>0</v>
      </c>
      <c r="T21" s="237">
        <v>0</v>
      </c>
      <c r="U21" s="35">
        <v>0</v>
      </c>
      <c r="V21" s="161">
        <v>0</v>
      </c>
      <c r="W21" s="161">
        <v>0</v>
      </c>
      <c r="X21" s="237">
        <v>0</v>
      </c>
      <c r="Y21" s="339">
        <v>0</v>
      </c>
      <c r="Z21" s="161">
        <v>0</v>
      </c>
      <c r="AA21" s="161">
        <v>0</v>
      </c>
      <c r="AB21" s="161">
        <v>0</v>
      </c>
      <c r="AC21" s="161">
        <v>0</v>
      </c>
      <c r="AD21" s="237">
        <v>0</v>
      </c>
      <c r="AE21" s="35">
        <v>0</v>
      </c>
      <c r="AF21" s="36">
        <v>0</v>
      </c>
      <c r="AG21" s="36">
        <v>0</v>
      </c>
      <c r="AH21" s="36">
        <v>0</v>
      </c>
      <c r="AI21" s="161">
        <v>0</v>
      </c>
      <c r="AJ21" s="237">
        <v>0</v>
      </c>
      <c r="AK21" s="400">
        <f t="shared" si="5"/>
        <v>0</v>
      </c>
    </row>
    <row r="22" spans="1:37" ht="20.399999999999999" thickBot="1">
      <c r="A22" s="519" t="s">
        <v>444</v>
      </c>
      <c r="B22" s="14">
        <v>1</v>
      </c>
      <c r="C22" s="124">
        <v>4</v>
      </c>
      <c r="D22" s="237">
        <v>5</v>
      </c>
      <c r="E22" s="35">
        <v>0</v>
      </c>
      <c r="F22" s="36">
        <v>0</v>
      </c>
      <c r="G22" s="36">
        <v>0</v>
      </c>
      <c r="H22" s="36">
        <v>1</v>
      </c>
      <c r="I22" s="36">
        <v>1</v>
      </c>
      <c r="J22" s="161">
        <v>3</v>
      </c>
      <c r="K22" s="43">
        <f t="shared" si="0"/>
        <v>1</v>
      </c>
      <c r="L22" s="43">
        <f t="shared" si="1"/>
        <v>4</v>
      </c>
      <c r="M22" s="229">
        <f t="shared" si="2"/>
        <v>5</v>
      </c>
      <c r="N22" s="13">
        <v>0</v>
      </c>
      <c r="O22" s="145">
        <v>0</v>
      </c>
      <c r="P22" s="2">
        <f t="shared" si="3"/>
        <v>0</v>
      </c>
      <c r="Q22" s="72">
        <f t="shared" si="4"/>
        <v>0</v>
      </c>
      <c r="R22" s="155">
        <v>0</v>
      </c>
      <c r="S22" s="161">
        <v>0</v>
      </c>
      <c r="T22" s="237">
        <v>0</v>
      </c>
      <c r="U22" s="35">
        <v>0</v>
      </c>
      <c r="V22" s="161">
        <v>0</v>
      </c>
      <c r="W22" s="161">
        <v>0</v>
      </c>
      <c r="X22" s="237">
        <v>0</v>
      </c>
      <c r="Y22" s="339">
        <v>0</v>
      </c>
      <c r="Z22" s="161">
        <v>0</v>
      </c>
      <c r="AA22" s="161">
        <v>0</v>
      </c>
      <c r="AB22" s="161">
        <v>0</v>
      </c>
      <c r="AC22" s="161">
        <v>0</v>
      </c>
      <c r="AD22" s="237">
        <v>0</v>
      </c>
      <c r="AE22" s="35">
        <v>0</v>
      </c>
      <c r="AF22" s="36">
        <v>0</v>
      </c>
      <c r="AG22" s="36">
        <v>0</v>
      </c>
      <c r="AH22" s="36">
        <v>0</v>
      </c>
      <c r="AI22" s="161">
        <v>0</v>
      </c>
      <c r="AJ22" s="237">
        <v>0</v>
      </c>
      <c r="AK22" s="400">
        <f t="shared" si="5"/>
        <v>0</v>
      </c>
    </row>
    <row r="23" spans="1:37" ht="20.399999999999999" thickBot="1">
      <c r="A23" s="519" t="s">
        <v>445</v>
      </c>
      <c r="B23" s="14">
        <v>4</v>
      </c>
      <c r="C23" s="124">
        <v>27</v>
      </c>
      <c r="D23" s="237">
        <v>31</v>
      </c>
      <c r="E23" s="35">
        <v>1</v>
      </c>
      <c r="F23" s="36">
        <v>10</v>
      </c>
      <c r="G23" s="36">
        <v>2</v>
      </c>
      <c r="H23" s="36">
        <v>16</v>
      </c>
      <c r="I23" s="36">
        <v>1</v>
      </c>
      <c r="J23" s="161">
        <v>1</v>
      </c>
      <c r="K23" s="43">
        <f t="shared" si="0"/>
        <v>4</v>
      </c>
      <c r="L23" s="43">
        <f t="shared" si="1"/>
        <v>27</v>
      </c>
      <c r="M23" s="229">
        <f t="shared" si="2"/>
        <v>31</v>
      </c>
      <c r="N23" s="13">
        <v>3</v>
      </c>
      <c r="O23" s="145">
        <v>25</v>
      </c>
      <c r="P23" s="2">
        <f t="shared" si="3"/>
        <v>28</v>
      </c>
      <c r="Q23" s="72">
        <f t="shared" si="4"/>
        <v>0.90322580645161288</v>
      </c>
      <c r="R23" s="155">
        <v>3</v>
      </c>
      <c r="S23" s="161">
        <v>25</v>
      </c>
      <c r="T23" s="237">
        <v>28</v>
      </c>
      <c r="U23" s="35">
        <v>4</v>
      </c>
      <c r="V23" s="161">
        <v>23</v>
      </c>
      <c r="W23" s="161">
        <v>1</v>
      </c>
      <c r="X23" s="237">
        <v>28</v>
      </c>
      <c r="Y23" s="339">
        <v>1</v>
      </c>
      <c r="Z23" s="161">
        <v>5</v>
      </c>
      <c r="AA23" s="161">
        <v>14</v>
      </c>
      <c r="AB23" s="161">
        <v>8</v>
      </c>
      <c r="AC23" s="161">
        <v>0</v>
      </c>
      <c r="AD23" s="237">
        <v>28</v>
      </c>
      <c r="AE23" s="35">
        <v>1</v>
      </c>
      <c r="AF23" s="36">
        <v>2</v>
      </c>
      <c r="AG23" s="36">
        <v>24</v>
      </c>
      <c r="AH23" s="36">
        <v>1</v>
      </c>
      <c r="AI23" s="161">
        <v>0</v>
      </c>
      <c r="AJ23" s="237">
        <v>28</v>
      </c>
      <c r="AK23" s="400">
        <f t="shared" si="5"/>
        <v>0.90322580645161288</v>
      </c>
    </row>
    <row r="24" spans="1:37" ht="20.399999999999999" thickBot="1">
      <c r="A24" s="519" t="s">
        <v>446</v>
      </c>
      <c r="B24" s="14">
        <v>5</v>
      </c>
      <c r="C24" s="124">
        <v>22</v>
      </c>
      <c r="D24" s="237">
        <v>27</v>
      </c>
      <c r="E24" s="35">
        <v>0</v>
      </c>
      <c r="F24" s="36">
        <v>9</v>
      </c>
      <c r="G24" s="36">
        <v>4</v>
      </c>
      <c r="H24" s="36">
        <v>10</v>
      </c>
      <c r="I24" s="36">
        <v>1</v>
      </c>
      <c r="J24" s="161">
        <v>3</v>
      </c>
      <c r="K24" s="43">
        <f t="shared" si="0"/>
        <v>5</v>
      </c>
      <c r="L24" s="43">
        <f t="shared" si="1"/>
        <v>22</v>
      </c>
      <c r="M24" s="229">
        <f t="shared" si="2"/>
        <v>27</v>
      </c>
      <c r="N24" s="13">
        <v>1</v>
      </c>
      <c r="O24" s="145">
        <v>10</v>
      </c>
      <c r="P24" s="2">
        <f t="shared" si="3"/>
        <v>11</v>
      </c>
      <c r="Q24" s="72">
        <f t="shared" si="4"/>
        <v>0.40740740740740738</v>
      </c>
      <c r="R24" s="155">
        <v>0</v>
      </c>
      <c r="S24" s="161">
        <v>0</v>
      </c>
      <c r="T24" s="237">
        <v>0</v>
      </c>
      <c r="U24" s="35">
        <v>0</v>
      </c>
      <c r="V24" s="161">
        <v>0</v>
      </c>
      <c r="W24" s="161">
        <v>0</v>
      </c>
      <c r="X24" s="237">
        <v>0</v>
      </c>
      <c r="Y24" s="339">
        <v>0</v>
      </c>
      <c r="Z24" s="161">
        <v>0</v>
      </c>
      <c r="AA24" s="161">
        <v>0</v>
      </c>
      <c r="AB24" s="161">
        <v>0</v>
      </c>
      <c r="AC24" s="161">
        <v>0</v>
      </c>
      <c r="AD24" s="237">
        <v>0</v>
      </c>
      <c r="AE24" s="35">
        <v>0</v>
      </c>
      <c r="AF24" s="36">
        <v>0</v>
      </c>
      <c r="AG24" s="36">
        <v>0</v>
      </c>
      <c r="AH24" s="36">
        <v>0</v>
      </c>
      <c r="AI24" s="161">
        <v>0</v>
      </c>
      <c r="AJ24" s="237">
        <v>0</v>
      </c>
      <c r="AK24" s="400">
        <f t="shared" si="5"/>
        <v>0</v>
      </c>
    </row>
    <row r="25" spans="1:37" ht="20.399999999999999" thickBot="1">
      <c r="A25" s="519" t="s">
        <v>447</v>
      </c>
      <c r="B25" s="14">
        <v>0</v>
      </c>
      <c r="C25" s="124">
        <v>12</v>
      </c>
      <c r="D25" s="237">
        <f t="shared" ref="D25" si="6">SUM(B25:C25)</f>
        <v>12</v>
      </c>
      <c r="E25" s="35">
        <v>0</v>
      </c>
      <c r="F25" s="36">
        <v>4</v>
      </c>
      <c r="G25" s="36">
        <v>0</v>
      </c>
      <c r="H25" s="36">
        <v>4</v>
      </c>
      <c r="I25" s="36">
        <v>0</v>
      </c>
      <c r="J25" s="161">
        <v>4</v>
      </c>
      <c r="K25" s="43">
        <f t="shared" si="0"/>
        <v>0</v>
      </c>
      <c r="L25" s="43">
        <f t="shared" si="1"/>
        <v>12</v>
      </c>
      <c r="M25" s="229">
        <f t="shared" si="2"/>
        <v>12</v>
      </c>
      <c r="N25" s="13">
        <v>0</v>
      </c>
      <c r="O25" s="145">
        <v>12</v>
      </c>
      <c r="P25" s="2">
        <f t="shared" si="3"/>
        <v>12</v>
      </c>
      <c r="Q25" s="72">
        <f t="shared" si="4"/>
        <v>1</v>
      </c>
      <c r="R25" s="155">
        <v>0</v>
      </c>
      <c r="S25" s="161">
        <v>0</v>
      </c>
      <c r="T25" s="237">
        <f t="shared" ref="T25" si="7">SUM(R25:S25)</f>
        <v>0</v>
      </c>
      <c r="U25" s="35">
        <v>0</v>
      </c>
      <c r="V25" s="161">
        <v>0</v>
      </c>
      <c r="W25" s="161">
        <v>0</v>
      </c>
      <c r="X25" s="237">
        <f t="shared" ref="X25" si="8">SUM(U25:W25)</f>
        <v>0</v>
      </c>
      <c r="Y25" s="339">
        <v>0</v>
      </c>
      <c r="Z25" s="161">
        <v>0</v>
      </c>
      <c r="AA25" s="161">
        <v>0</v>
      </c>
      <c r="AB25" s="161">
        <v>0</v>
      </c>
      <c r="AC25" s="161">
        <v>0</v>
      </c>
      <c r="AD25" s="237">
        <f t="shared" ref="AD25" si="9">SUM(Y25:AC25)</f>
        <v>0</v>
      </c>
      <c r="AE25" s="35">
        <v>0</v>
      </c>
      <c r="AF25" s="36">
        <v>0</v>
      </c>
      <c r="AG25" s="36">
        <v>0</v>
      </c>
      <c r="AH25" s="36">
        <v>0</v>
      </c>
      <c r="AI25" s="161">
        <v>0</v>
      </c>
      <c r="AJ25" s="237">
        <f t="shared" ref="AJ25" si="10">SUM(AE25:AI25)</f>
        <v>0</v>
      </c>
      <c r="AK25" s="400">
        <f t="shared" si="5"/>
        <v>0</v>
      </c>
    </row>
    <row r="26" spans="1:37" ht="20.399999999999999" thickBot="1">
      <c r="A26" s="519" t="s">
        <v>448</v>
      </c>
      <c r="B26" s="12">
        <v>2</v>
      </c>
      <c r="C26" s="123">
        <v>0</v>
      </c>
      <c r="D26" s="262">
        <v>2</v>
      </c>
      <c r="E26" s="357">
        <v>0</v>
      </c>
      <c r="F26" s="99">
        <v>0</v>
      </c>
      <c r="G26" s="99">
        <v>2</v>
      </c>
      <c r="H26" s="99">
        <v>0</v>
      </c>
      <c r="I26" s="99">
        <v>0</v>
      </c>
      <c r="J26" s="219">
        <v>0</v>
      </c>
      <c r="K26" s="43">
        <f t="shared" si="0"/>
        <v>2</v>
      </c>
      <c r="L26" s="43">
        <f t="shared" si="1"/>
        <v>0</v>
      </c>
      <c r="M26" s="229">
        <f t="shared" si="2"/>
        <v>2</v>
      </c>
      <c r="N26" s="16">
        <v>0</v>
      </c>
      <c r="O26" s="15">
        <v>0</v>
      </c>
      <c r="P26" s="2">
        <f t="shared" si="3"/>
        <v>0</v>
      </c>
      <c r="Q26" s="72">
        <f t="shared" si="4"/>
        <v>0</v>
      </c>
      <c r="R26" s="164">
        <v>0</v>
      </c>
      <c r="S26" s="166">
        <v>0</v>
      </c>
      <c r="T26" s="237">
        <v>0</v>
      </c>
      <c r="U26" s="358">
        <v>0</v>
      </c>
      <c r="V26" s="166">
        <v>0</v>
      </c>
      <c r="W26" s="166">
        <v>0</v>
      </c>
      <c r="X26" s="237">
        <v>0</v>
      </c>
      <c r="Y26" s="361">
        <v>0</v>
      </c>
      <c r="Z26" s="166">
        <v>0</v>
      </c>
      <c r="AA26" s="166">
        <v>0</v>
      </c>
      <c r="AB26" s="166">
        <v>0</v>
      </c>
      <c r="AC26" s="166">
        <v>0</v>
      </c>
      <c r="AD26" s="237">
        <v>0</v>
      </c>
      <c r="AE26" s="358">
        <v>0</v>
      </c>
      <c r="AF26" s="165">
        <v>0</v>
      </c>
      <c r="AG26" s="165">
        <v>0</v>
      </c>
      <c r="AH26" s="165">
        <v>0</v>
      </c>
      <c r="AI26" s="166">
        <v>0</v>
      </c>
      <c r="AJ26" s="237">
        <v>0</v>
      </c>
      <c r="AK26" s="400">
        <f t="shared" si="5"/>
        <v>0</v>
      </c>
    </row>
    <row r="27" spans="1:37" ht="20.399999999999999" thickBot="1">
      <c r="A27" s="519" t="s">
        <v>449</v>
      </c>
      <c r="B27" s="12">
        <v>0</v>
      </c>
      <c r="C27" s="128">
        <v>10</v>
      </c>
      <c r="D27" s="247">
        <v>10</v>
      </c>
      <c r="E27" s="357">
        <v>0</v>
      </c>
      <c r="F27" s="99">
        <v>4</v>
      </c>
      <c r="G27" s="99">
        <v>0</v>
      </c>
      <c r="H27" s="99">
        <v>6</v>
      </c>
      <c r="I27" s="99">
        <v>0</v>
      </c>
      <c r="J27" s="219">
        <v>0</v>
      </c>
      <c r="K27" s="43">
        <f t="shared" si="0"/>
        <v>0</v>
      </c>
      <c r="L27" s="43">
        <f t="shared" si="1"/>
        <v>10</v>
      </c>
      <c r="M27" s="229">
        <f t="shared" si="2"/>
        <v>10</v>
      </c>
      <c r="N27" s="39">
        <v>0</v>
      </c>
      <c r="O27" s="61">
        <v>10</v>
      </c>
      <c r="P27" s="2">
        <f t="shared" si="3"/>
        <v>10</v>
      </c>
      <c r="Q27" s="72">
        <f t="shared" si="4"/>
        <v>1</v>
      </c>
      <c r="R27" s="162">
        <v>0</v>
      </c>
      <c r="S27" s="219">
        <v>0</v>
      </c>
      <c r="T27" s="247">
        <v>0</v>
      </c>
      <c r="U27" s="143">
        <v>0</v>
      </c>
      <c r="V27" s="171">
        <v>0</v>
      </c>
      <c r="W27" s="171">
        <v>0</v>
      </c>
      <c r="X27" s="247">
        <v>0</v>
      </c>
      <c r="Y27" s="362">
        <v>0</v>
      </c>
      <c r="Z27" s="171">
        <v>0</v>
      </c>
      <c r="AA27" s="171">
        <v>0</v>
      </c>
      <c r="AB27" s="171">
        <v>0</v>
      </c>
      <c r="AC27" s="171">
        <v>0</v>
      </c>
      <c r="AD27" s="237">
        <v>0</v>
      </c>
      <c r="AE27" s="143">
        <v>0</v>
      </c>
      <c r="AF27" s="102">
        <v>0</v>
      </c>
      <c r="AG27" s="102">
        <v>0</v>
      </c>
      <c r="AH27" s="102">
        <v>0</v>
      </c>
      <c r="AI27" s="171">
        <v>0</v>
      </c>
      <c r="AJ27" s="237">
        <v>0</v>
      </c>
      <c r="AK27" s="400">
        <f t="shared" si="5"/>
        <v>0</v>
      </c>
    </row>
    <row r="28" spans="1:37" ht="20.399999999999999" thickBot="1">
      <c r="A28" s="722" t="s">
        <v>450</v>
      </c>
      <c r="B28" s="12">
        <v>5</v>
      </c>
      <c r="C28" s="123">
        <v>20</v>
      </c>
      <c r="D28" s="262">
        <v>25</v>
      </c>
      <c r="E28" s="357">
        <v>0</v>
      </c>
      <c r="F28" s="99">
        <v>0</v>
      </c>
      <c r="G28" s="99">
        <v>4</v>
      </c>
      <c r="H28" s="99">
        <v>20</v>
      </c>
      <c r="I28" s="99">
        <v>1</v>
      </c>
      <c r="J28" s="219">
        <v>0</v>
      </c>
      <c r="K28" s="43">
        <f t="shared" si="0"/>
        <v>5</v>
      </c>
      <c r="L28" s="43">
        <f t="shared" si="1"/>
        <v>20</v>
      </c>
      <c r="M28" s="229">
        <f t="shared" si="2"/>
        <v>25</v>
      </c>
      <c r="N28" s="13">
        <v>0</v>
      </c>
      <c r="O28" s="145">
        <v>5</v>
      </c>
      <c r="P28" s="2">
        <f t="shared" si="3"/>
        <v>5</v>
      </c>
      <c r="Q28" s="72">
        <f t="shared" si="4"/>
        <v>0.2</v>
      </c>
      <c r="R28" s="155">
        <v>0</v>
      </c>
      <c r="S28" s="161">
        <v>2</v>
      </c>
      <c r="T28" s="237">
        <v>2</v>
      </c>
      <c r="U28" s="35">
        <v>2</v>
      </c>
      <c r="V28" s="161">
        <v>0</v>
      </c>
      <c r="W28" s="161">
        <v>0</v>
      </c>
      <c r="X28" s="237">
        <v>2</v>
      </c>
      <c r="Y28" s="339">
        <v>0</v>
      </c>
      <c r="Z28" s="161">
        <v>0</v>
      </c>
      <c r="AA28" s="161">
        <v>0</v>
      </c>
      <c r="AB28" s="161">
        <v>0</v>
      </c>
      <c r="AC28" s="161">
        <v>2</v>
      </c>
      <c r="AD28" s="237">
        <v>2</v>
      </c>
      <c r="AE28" s="35">
        <v>0</v>
      </c>
      <c r="AF28" s="36">
        <v>0</v>
      </c>
      <c r="AG28" s="36">
        <v>0</v>
      </c>
      <c r="AH28" s="36">
        <v>0</v>
      </c>
      <c r="AI28" s="161">
        <v>2</v>
      </c>
      <c r="AJ28" s="237">
        <v>2</v>
      </c>
      <c r="AK28" s="400">
        <f t="shared" si="5"/>
        <v>0.08</v>
      </c>
    </row>
    <row r="29" spans="1:37" ht="20.399999999999999" thickBot="1">
      <c r="A29" s="722" t="s">
        <v>451</v>
      </c>
      <c r="B29" s="12">
        <v>10</v>
      </c>
      <c r="C29" s="123">
        <v>25</v>
      </c>
      <c r="D29" s="262">
        <v>35</v>
      </c>
      <c r="E29" s="357">
        <v>1</v>
      </c>
      <c r="F29" s="99">
        <v>12</v>
      </c>
      <c r="G29" s="99">
        <v>6</v>
      </c>
      <c r="H29" s="99">
        <v>7</v>
      </c>
      <c r="I29" s="99">
        <v>3</v>
      </c>
      <c r="J29" s="219">
        <v>6</v>
      </c>
      <c r="K29" s="43">
        <f t="shared" si="0"/>
        <v>10</v>
      </c>
      <c r="L29" s="43">
        <f t="shared" si="1"/>
        <v>25</v>
      </c>
      <c r="M29" s="229">
        <f t="shared" si="2"/>
        <v>35</v>
      </c>
      <c r="N29" s="13">
        <v>4</v>
      </c>
      <c r="O29" s="145">
        <v>22</v>
      </c>
      <c r="P29" s="2">
        <f t="shared" si="3"/>
        <v>26</v>
      </c>
      <c r="Q29" s="72">
        <f t="shared" si="4"/>
        <v>0.74285714285714288</v>
      </c>
      <c r="R29" s="155">
        <v>0</v>
      </c>
      <c r="S29" s="161">
        <v>1</v>
      </c>
      <c r="T29" s="237">
        <v>1</v>
      </c>
      <c r="U29" s="35">
        <v>0</v>
      </c>
      <c r="V29" s="161">
        <v>1</v>
      </c>
      <c r="W29" s="161">
        <v>0</v>
      </c>
      <c r="X29" s="237">
        <v>1</v>
      </c>
      <c r="Y29" s="339">
        <v>0</v>
      </c>
      <c r="Z29" s="161">
        <v>0</v>
      </c>
      <c r="AA29" s="161">
        <v>0</v>
      </c>
      <c r="AB29" s="161">
        <v>1</v>
      </c>
      <c r="AC29" s="161">
        <v>0</v>
      </c>
      <c r="AD29" s="237">
        <v>1</v>
      </c>
      <c r="AE29" s="35">
        <v>0</v>
      </c>
      <c r="AF29" s="36">
        <v>0</v>
      </c>
      <c r="AG29" s="36">
        <v>0</v>
      </c>
      <c r="AH29" s="36">
        <v>0</v>
      </c>
      <c r="AI29" s="161">
        <v>1</v>
      </c>
      <c r="AJ29" s="237">
        <v>1</v>
      </c>
      <c r="AK29" s="400">
        <f t="shared" si="5"/>
        <v>2.8571428571428571E-2</v>
      </c>
    </row>
    <row r="30" spans="1:37" ht="20.399999999999999" thickBot="1">
      <c r="A30" s="723" t="s">
        <v>452</v>
      </c>
      <c r="B30" s="12">
        <v>0</v>
      </c>
      <c r="C30" s="123">
        <v>0</v>
      </c>
      <c r="D30" s="262">
        <v>0</v>
      </c>
      <c r="E30" s="357">
        <v>0</v>
      </c>
      <c r="F30" s="99">
        <v>0</v>
      </c>
      <c r="G30" s="99">
        <v>0</v>
      </c>
      <c r="H30" s="99">
        <v>0</v>
      </c>
      <c r="I30" s="99">
        <v>0</v>
      </c>
      <c r="J30" s="219">
        <v>0</v>
      </c>
      <c r="K30" s="43">
        <f t="shared" si="0"/>
        <v>0</v>
      </c>
      <c r="L30" s="43">
        <f t="shared" si="1"/>
        <v>0</v>
      </c>
      <c r="M30" s="229">
        <f t="shared" si="2"/>
        <v>0</v>
      </c>
      <c r="N30" s="16">
        <v>0</v>
      </c>
      <c r="O30" s="15">
        <v>0</v>
      </c>
      <c r="P30" s="2">
        <f t="shared" si="3"/>
        <v>0</v>
      </c>
      <c r="Q30" s="72">
        <v>0</v>
      </c>
      <c r="R30" s="164">
        <v>0</v>
      </c>
      <c r="S30" s="166">
        <v>0</v>
      </c>
      <c r="T30" s="237">
        <v>0</v>
      </c>
      <c r="U30" s="358">
        <v>0</v>
      </c>
      <c r="V30" s="166">
        <v>0</v>
      </c>
      <c r="W30" s="166">
        <v>0</v>
      </c>
      <c r="X30" s="237">
        <v>0</v>
      </c>
      <c r="Y30" s="361">
        <v>0</v>
      </c>
      <c r="Z30" s="166">
        <v>0</v>
      </c>
      <c r="AA30" s="166">
        <v>0</v>
      </c>
      <c r="AB30" s="166">
        <v>0</v>
      </c>
      <c r="AC30" s="166">
        <v>0</v>
      </c>
      <c r="AD30" s="237">
        <v>0</v>
      </c>
      <c r="AE30" s="358">
        <v>0</v>
      </c>
      <c r="AF30" s="165">
        <v>0</v>
      </c>
      <c r="AG30" s="165">
        <v>0</v>
      </c>
      <c r="AH30" s="165">
        <v>0</v>
      </c>
      <c r="AI30" s="166">
        <v>0</v>
      </c>
      <c r="AJ30" s="237">
        <v>0</v>
      </c>
      <c r="AK30" s="400">
        <v>0</v>
      </c>
    </row>
    <row r="31" spans="1:37" ht="20.399999999999999" thickBot="1">
      <c r="A31" s="519" t="s">
        <v>453</v>
      </c>
      <c r="B31" s="12">
        <v>2</v>
      </c>
      <c r="C31" s="129">
        <v>18</v>
      </c>
      <c r="D31" s="298">
        <v>20</v>
      </c>
      <c r="E31" s="397">
        <v>1</v>
      </c>
      <c r="F31" s="398">
        <v>1</v>
      </c>
      <c r="G31" s="398">
        <v>0</v>
      </c>
      <c r="H31" s="398">
        <v>15</v>
      </c>
      <c r="I31" s="398">
        <v>1</v>
      </c>
      <c r="J31" s="333">
        <v>2</v>
      </c>
      <c r="K31" s="43">
        <f t="shared" si="0"/>
        <v>2</v>
      </c>
      <c r="L31" s="43">
        <f t="shared" si="1"/>
        <v>18</v>
      </c>
      <c r="M31" s="229">
        <f t="shared" si="2"/>
        <v>20</v>
      </c>
      <c r="N31" s="41">
        <v>0</v>
      </c>
      <c r="O31" s="40">
        <v>0</v>
      </c>
      <c r="P31" s="2">
        <f t="shared" si="3"/>
        <v>0</v>
      </c>
      <c r="Q31" s="72">
        <f t="shared" si="4"/>
        <v>0</v>
      </c>
      <c r="R31" s="167">
        <v>0</v>
      </c>
      <c r="S31" s="169">
        <v>0</v>
      </c>
      <c r="T31" s="237">
        <v>0</v>
      </c>
      <c r="U31" s="360">
        <v>0</v>
      </c>
      <c r="V31" s="169">
        <v>0</v>
      </c>
      <c r="W31" s="169">
        <v>0</v>
      </c>
      <c r="X31" s="237">
        <v>0</v>
      </c>
      <c r="Y31" s="341">
        <v>0</v>
      </c>
      <c r="Z31" s="169">
        <v>0</v>
      </c>
      <c r="AA31" s="169">
        <v>0</v>
      </c>
      <c r="AB31" s="169">
        <v>0</v>
      </c>
      <c r="AC31" s="169">
        <v>0</v>
      </c>
      <c r="AD31" s="237">
        <v>0</v>
      </c>
      <c r="AE31" s="360">
        <v>0</v>
      </c>
      <c r="AF31" s="168">
        <v>0</v>
      </c>
      <c r="AG31" s="168">
        <v>0</v>
      </c>
      <c r="AH31" s="168">
        <v>0</v>
      </c>
      <c r="AI31" s="169">
        <v>0</v>
      </c>
      <c r="AJ31" s="237">
        <v>0</v>
      </c>
      <c r="AK31" s="400">
        <f t="shared" si="5"/>
        <v>0</v>
      </c>
    </row>
    <row r="32" spans="1:37" ht="20.399999999999999" thickBot="1">
      <c r="A32" s="519" t="s">
        <v>454</v>
      </c>
      <c r="B32" s="14">
        <v>3</v>
      </c>
      <c r="C32" s="124">
        <v>5</v>
      </c>
      <c r="D32" s="237">
        <v>8</v>
      </c>
      <c r="E32" s="35">
        <v>0</v>
      </c>
      <c r="F32" s="36">
        <v>2</v>
      </c>
      <c r="G32" s="36">
        <v>2</v>
      </c>
      <c r="H32" s="36">
        <v>3</v>
      </c>
      <c r="I32" s="36">
        <v>1</v>
      </c>
      <c r="J32" s="161">
        <v>0</v>
      </c>
      <c r="K32" s="43">
        <f t="shared" si="0"/>
        <v>3</v>
      </c>
      <c r="L32" s="43">
        <f t="shared" si="1"/>
        <v>5</v>
      </c>
      <c r="M32" s="229">
        <f t="shared" si="2"/>
        <v>8</v>
      </c>
      <c r="N32" s="13">
        <v>1</v>
      </c>
      <c r="O32" s="145">
        <v>2</v>
      </c>
      <c r="P32" s="2">
        <f t="shared" si="3"/>
        <v>3</v>
      </c>
      <c r="Q32" s="72">
        <f t="shared" si="4"/>
        <v>0.375</v>
      </c>
      <c r="R32" s="155">
        <v>0</v>
      </c>
      <c r="S32" s="161">
        <v>0</v>
      </c>
      <c r="T32" s="237">
        <v>0</v>
      </c>
      <c r="U32" s="35">
        <v>0</v>
      </c>
      <c r="V32" s="161">
        <v>0</v>
      </c>
      <c r="W32" s="161">
        <v>0</v>
      </c>
      <c r="X32" s="237">
        <v>0</v>
      </c>
      <c r="Y32" s="339">
        <v>0</v>
      </c>
      <c r="Z32" s="161">
        <v>0</v>
      </c>
      <c r="AA32" s="161">
        <v>0</v>
      </c>
      <c r="AB32" s="161">
        <v>0</v>
      </c>
      <c r="AC32" s="161">
        <v>0</v>
      </c>
      <c r="AD32" s="237">
        <v>0</v>
      </c>
      <c r="AE32" s="35">
        <v>0</v>
      </c>
      <c r="AF32" s="36">
        <v>0</v>
      </c>
      <c r="AG32" s="36">
        <v>0</v>
      </c>
      <c r="AH32" s="36">
        <v>0</v>
      </c>
      <c r="AI32" s="161">
        <v>0</v>
      </c>
      <c r="AJ32" s="237">
        <v>0</v>
      </c>
      <c r="AK32" s="400">
        <f t="shared" si="5"/>
        <v>0</v>
      </c>
    </row>
    <row r="33" spans="1:37" ht="20.399999999999999" thickBot="1">
      <c r="A33" s="519" t="s">
        <v>455</v>
      </c>
      <c r="B33" s="12">
        <v>3</v>
      </c>
      <c r="C33" s="123">
        <v>14</v>
      </c>
      <c r="D33" s="262">
        <v>17</v>
      </c>
      <c r="E33" s="357">
        <v>1</v>
      </c>
      <c r="F33" s="99">
        <v>2</v>
      </c>
      <c r="G33" s="99">
        <v>1</v>
      </c>
      <c r="H33" s="99">
        <v>11</v>
      </c>
      <c r="I33" s="99">
        <v>1</v>
      </c>
      <c r="J33" s="219">
        <v>1</v>
      </c>
      <c r="K33" s="43">
        <f t="shared" si="0"/>
        <v>3</v>
      </c>
      <c r="L33" s="43">
        <f t="shared" si="1"/>
        <v>14</v>
      </c>
      <c r="M33" s="229">
        <f t="shared" si="2"/>
        <v>17</v>
      </c>
      <c r="N33" s="13">
        <v>3</v>
      </c>
      <c r="O33" s="145">
        <v>14</v>
      </c>
      <c r="P33" s="2">
        <f t="shared" si="3"/>
        <v>17</v>
      </c>
      <c r="Q33" s="72">
        <f t="shared" si="4"/>
        <v>1</v>
      </c>
      <c r="R33" s="155">
        <v>0</v>
      </c>
      <c r="S33" s="161">
        <v>0</v>
      </c>
      <c r="T33" s="237">
        <v>0</v>
      </c>
      <c r="U33" s="35">
        <v>0</v>
      </c>
      <c r="V33" s="161">
        <v>0</v>
      </c>
      <c r="W33" s="161">
        <v>0</v>
      </c>
      <c r="X33" s="237">
        <v>0</v>
      </c>
      <c r="Y33" s="339">
        <v>0</v>
      </c>
      <c r="Z33" s="161">
        <v>0</v>
      </c>
      <c r="AA33" s="161">
        <v>0</v>
      </c>
      <c r="AB33" s="161">
        <v>0</v>
      </c>
      <c r="AC33" s="161">
        <v>0</v>
      </c>
      <c r="AD33" s="237">
        <v>0</v>
      </c>
      <c r="AE33" s="35">
        <v>0</v>
      </c>
      <c r="AF33" s="36">
        <v>0</v>
      </c>
      <c r="AG33" s="36">
        <v>0</v>
      </c>
      <c r="AH33" s="36">
        <v>0</v>
      </c>
      <c r="AI33" s="161">
        <v>0</v>
      </c>
      <c r="AJ33" s="237">
        <v>0</v>
      </c>
      <c r="AK33" s="400">
        <f t="shared" si="5"/>
        <v>0</v>
      </c>
    </row>
    <row r="34" spans="1:37" ht="20.399999999999999" thickBot="1">
      <c r="A34" s="519" t="s">
        <v>456</v>
      </c>
      <c r="B34" s="12">
        <v>2</v>
      </c>
      <c r="C34" s="123">
        <v>11</v>
      </c>
      <c r="D34" s="262">
        <v>13</v>
      </c>
      <c r="E34" s="357">
        <v>0</v>
      </c>
      <c r="F34" s="99">
        <v>4</v>
      </c>
      <c r="G34" s="99">
        <v>2</v>
      </c>
      <c r="H34" s="99">
        <v>7</v>
      </c>
      <c r="I34" s="99">
        <v>0</v>
      </c>
      <c r="J34" s="219">
        <v>0</v>
      </c>
      <c r="K34" s="43">
        <f t="shared" si="0"/>
        <v>2</v>
      </c>
      <c r="L34" s="43">
        <f t="shared" si="1"/>
        <v>11</v>
      </c>
      <c r="M34" s="229">
        <f t="shared" si="2"/>
        <v>13</v>
      </c>
      <c r="N34" s="13">
        <v>1</v>
      </c>
      <c r="O34" s="145">
        <v>11</v>
      </c>
      <c r="P34" s="2">
        <f t="shared" si="3"/>
        <v>12</v>
      </c>
      <c r="Q34" s="72">
        <f t="shared" si="4"/>
        <v>0.92307692307692313</v>
      </c>
      <c r="R34" s="155">
        <v>0</v>
      </c>
      <c r="S34" s="161">
        <v>0</v>
      </c>
      <c r="T34" s="237">
        <v>0</v>
      </c>
      <c r="U34" s="35">
        <v>0</v>
      </c>
      <c r="V34" s="161">
        <v>0</v>
      </c>
      <c r="W34" s="161">
        <v>0</v>
      </c>
      <c r="X34" s="237">
        <v>0</v>
      </c>
      <c r="Y34" s="339">
        <v>0</v>
      </c>
      <c r="Z34" s="161">
        <v>0</v>
      </c>
      <c r="AA34" s="161">
        <v>0</v>
      </c>
      <c r="AB34" s="161">
        <v>0</v>
      </c>
      <c r="AC34" s="161">
        <v>0</v>
      </c>
      <c r="AD34" s="237">
        <v>0</v>
      </c>
      <c r="AE34" s="35">
        <v>0</v>
      </c>
      <c r="AF34" s="36">
        <v>0</v>
      </c>
      <c r="AG34" s="36">
        <v>0</v>
      </c>
      <c r="AH34" s="36">
        <v>0</v>
      </c>
      <c r="AI34" s="161">
        <v>0</v>
      </c>
      <c r="AJ34" s="237">
        <v>0</v>
      </c>
      <c r="AK34" s="400">
        <f t="shared" si="5"/>
        <v>0</v>
      </c>
    </row>
    <row r="35" spans="1:37" ht="20.399999999999999" thickBot="1">
      <c r="A35" s="722" t="s">
        <v>457</v>
      </c>
      <c r="B35" s="8">
        <v>9</v>
      </c>
      <c r="C35" s="123">
        <v>16</v>
      </c>
      <c r="D35" s="262">
        <v>25</v>
      </c>
      <c r="E35" s="357">
        <v>4</v>
      </c>
      <c r="F35" s="99">
        <v>11</v>
      </c>
      <c r="G35" s="99">
        <v>5</v>
      </c>
      <c r="H35" s="99">
        <v>3</v>
      </c>
      <c r="I35" s="99">
        <v>0</v>
      </c>
      <c r="J35" s="219">
        <v>2</v>
      </c>
      <c r="K35" s="43">
        <f t="shared" si="0"/>
        <v>9</v>
      </c>
      <c r="L35" s="43">
        <f t="shared" si="1"/>
        <v>16</v>
      </c>
      <c r="M35" s="229">
        <f t="shared" si="2"/>
        <v>25</v>
      </c>
      <c r="N35" s="11">
        <v>1</v>
      </c>
      <c r="O35" s="9">
        <v>16</v>
      </c>
      <c r="P35" s="2">
        <f t="shared" si="3"/>
        <v>17</v>
      </c>
      <c r="Q35" s="72">
        <f t="shared" si="4"/>
        <v>0.68</v>
      </c>
      <c r="R35" s="162">
        <v>0</v>
      </c>
      <c r="S35" s="219">
        <v>3</v>
      </c>
      <c r="T35" s="262">
        <v>3</v>
      </c>
      <c r="U35" s="357">
        <v>0</v>
      </c>
      <c r="V35" s="219">
        <v>3</v>
      </c>
      <c r="W35" s="219">
        <v>0</v>
      </c>
      <c r="X35" s="262">
        <v>3</v>
      </c>
      <c r="Y35" s="389">
        <v>0</v>
      </c>
      <c r="Z35" s="219">
        <v>0</v>
      </c>
      <c r="AA35" s="219">
        <v>0</v>
      </c>
      <c r="AB35" s="219">
        <v>3</v>
      </c>
      <c r="AC35" s="219">
        <v>0</v>
      </c>
      <c r="AD35" s="262">
        <v>3</v>
      </c>
      <c r="AE35" s="357">
        <v>0</v>
      </c>
      <c r="AF35" s="99">
        <v>0</v>
      </c>
      <c r="AG35" s="99">
        <v>0</v>
      </c>
      <c r="AH35" s="99">
        <v>1</v>
      </c>
      <c r="AI35" s="219">
        <v>2</v>
      </c>
      <c r="AJ35" s="262">
        <v>3</v>
      </c>
      <c r="AK35" s="400">
        <f t="shared" si="5"/>
        <v>0.12</v>
      </c>
    </row>
    <row r="36" spans="1:37" ht="20.399999999999999" thickBot="1">
      <c r="A36" s="450" t="s">
        <v>458</v>
      </c>
      <c r="B36" s="12">
        <v>3</v>
      </c>
      <c r="C36" s="124">
        <v>21</v>
      </c>
      <c r="D36" s="237">
        <v>24</v>
      </c>
      <c r="E36" s="357">
        <v>1</v>
      </c>
      <c r="F36" s="99">
        <v>4</v>
      </c>
      <c r="G36" s="99">
        <v>0</v>
      </c>
      <c r="H36" s="99">
        <v>0</v>
      </c>
      <c r="I36" s="99">
        <v>2</v>
      </c>
      <c r="J36" s="219">
        <v>17</v>
      </c>
      <c r="K36" s="43">
        <f t="shared" si="0"/>
        <v>3</v>
      </c>
      <c r="L36" s="43">
        <f t="shared" si="1"/>
        <v>21</v>
      </c>
      <c r="M36" s="229">
        <f t="shared" si="2"/>
        <v>24</v>
      </c>
      <c r="N36" s="13">
        <v>1</v>
      </c>
      <c r="O36" s="145">
        <v>21</v>
      </c>
      <c r="P36" s="2">
        <f t="shared" si="3"/>
        <v>22</v>
      </c>
      <c r="Q36" s="72">
        <f t="shared" si="4"/>
        <v>0.91666666666666663</v>
      </c>
      <c r="R36" s="170">
        <v>0</v>
      </c>
      <c r="S36" s="171">
        <v>0</v>
      </c>
      <c r="T36" s="247">
        <v>0</v>
      </c>
      <c r="U36" s="143">
        <v>0</v>
      </c>
      <c r="V36" s="171">
        <v>0</v>
      </c>
      <c r="W36" s="171">
        <v>0</v>
      </c>
      <c r="X36" s="247">
        <v>0</v>
      </c>
      <c r="Y36" s="362">
        <v>0</v>
      </c>
      <c r="Z36" s="171">
        <v>0</v>
      </c>
      <c r="AA36" s="171">
        <v>0</v>
      </c>
      <c r="AB36" s="171">
        <v>0</v>
      </c>
      <c r="AC36" s="171">
        <v>0</v>
      </c>
      <c r="AD36" s="237">
        <v>0</v>
      </c>
      <c r="AE36" s="143">
        <v>0</v>
      </c>
      <c r="AF36" s="102">
        <v>0</v>
      </c>
      <c r="AG36" s="102">
        <v>0</v>
      </c>
      <c r="AH36" s="102">
        <v>0</v>
      </c>
      <c r="AI36" s="171">
        <v>0</v>
      </c>
      <c r="AJ36" s="237">
        <v>0</v>
      </c>
      <c r="AK36" s="400">
        <f t="shared" si="5"/>
        <v>0</v>
      </c>
    </row>
    <row r="37" spans="1:37" ht="20.399999999999999" thickBot="1">
      <c r="A37" s="450" t="s">
        <v>459</v>
      </c>
      <c r="B37" s="12">
        <v>7</v>
      </c>
      <c r="C37" s="126">
        <v>28</v>
      </c>
      <c r="D37" s="296">
        <v>35</v>
      </c>
      <c r="E37" s="358">
        <v>6</v>
      </c>
      <c r="F37" s="165">
        <v>17</v>
      </c>
      <c r="G37" s="165">
        <v>0</v>
      </c>
      <c r="H37" s="165">
        <v>5</v>
      </c>
      <c r="I37" s="165">
        <v>1</v>
      </c>
      <c r="J37" s="166">
        <v>6</v>
      </c>
      <c r="K37" s="43">
        <f t="shared" si="0"/>
        <v>7</v>
      </c>
      <c r="L37" s="43">
        <f t="shared" si="1"/>
        <v>28</v>
      </c>
      <c r="M37" s="229">
        <f t="shared" si="2"/>
        <v>35</v>
      </c>
      <c r="N37" s="16">
        <v>2</v>
      </c>
      <c r="O37" s="15">
        <v>28</v>
      </c>
      <c r="P37" s="2">
        <f t="shared" si="3"/>
        <v>30</v>
      </c>
      <c r="Q37" s="72">
        <f t="shared" si="4"/>
        <v>0.8571428571428571</v>
      </c>
      <c r="R37" s="164">
        <v>0</v>
      </c>
      <c r="S37" s="166">
        <v>0</v>
      </c>
      <c r="T37" s="237">
        <v>0</v>
      </c>
      <c r="U37" s="358">
        <v>0</v>
      </c>
      <c r="V37" s="166">
        <v>0</v>
      </c>
      <c r="W37" s="166">
        <v>0</v>
      </c>
      <c r="X37" s="237">
        <v>0</v>
      </c>
      <c r="Y37" s="361">
        <v>0</v>
      </c>
      <c r="Z37" s="166">
        <v>0</v>
      </c>
      <c r="AA37" s="166">
        <v>0</v>
      </c>
      <c r="AB37" s="166">
        <v>0</v>
      </c>
      <c r="AC37" s="166">
        <v>0</v>
      </c>
      <c r="AD37" s="237">
        <v>0</v>
      </c>
      <c r="AE37" s="358">
        <v>0</v>
      </c>
      <c r="AF37" s="165">
        <v>0</v>
      </c>
      <c r="AG37" s="165">
        <v>0</v>
      </c>
      <c r="AH37" s="165">
        <v>0</v>
      </c>
      <c r="AI37" s="166">
        <v>0</v>
      </c>
      <c r="AJ37" s="237">
        <v>0</v>
      </c>
      <c r="AK37" s="400">
        <f t="shared" si="5"/>
        <v>0</v>
      </c>
    </row>
    <row r="38" spans="1:37" ht="20.399999999999999" thickBot="1">
      <c r="A38" s="724" t="s">
        <v>460</v>
      </c>
      <c r="B38" s="12">
        <v>3</v>
      </c>
      <c r="C38" s="123">
        <v>9</v>
      </c>
      <c r="D38" s="262">
        <v>12</v>
      </c>
      <c r="E38" s="357">
        <v>0</v>
      </c>
      <c r="F38" s="99">
        <v>1</v>
      </c>
      <c r="G38" s="99">
        <v>2</v>
      </c>
      <c r="H38" s="99">
        <v>6</v>
      </c>
      <c r="I38" s="99">
        <v>1</v>
      </c>
      <c r="J38" s="219">
        <v>2</v>
      </c>
      <c r="K38" s="43">
        <f t="shared" si="0"/>
        <v>3</v>
      </c>
      <c r="L38" s="43">
        <f t="shared" si="1"/>
        <v>9</v>
      </c>
      <c r="M38" s="229">
        <f t="shared" si="2"/>
        <v>12</v>
      </c>
      <c r="N38" s="13">
        <v>1</v>
      </c>
      <c r="O38" s="145">
        <v>6</v>
      </c>
      <c r="P38" s="2">
        <f t="shared" si="3"/>
        <v>7</v>
      </c>
      <c r="Q38" s="72">
        <f t="shared" si="4"/>
        <v>0.58333333333333337</v>
      </c>
      <c r="R38" s="155">
        <v>1</v>
      </c>
      <c r="S38" s="161">
        <v>0</v>
      </c>
      <c r="T38" s="262">
        <v>1</v>
      </c>
      <c r="U38" s="35">
        <v>0</v>
      </c>
      <c r="V38" s="161">
        <v>1</v>
      </c>
      <c r="W38" s="161">
        <v>0</v>
      </c>
      <c r="X38" s="262">
        <v>1</v>
      </c>
      <c r="Y38" s="339">
        <v>0</v>
      </c>
      <c r="Z38" s="161">
        <v>0</v>
      </c>
      <c r="AA38" s="161">
        <v>0</v>
      </c>
      <c r="AB38" s="161">
        <v>1</v>
      </c>
      <c r="AC38" s="161">
        <v>0</v>
      </c>
      <c r="AD38" s="237">
        <v>1</v>
      </c>
      <c r="AE38" s="35">
        <v>6</v>
      </c>
      <c r="AF38" s="36">
        <v>0</v>
      </c>
      <c r="AG38" s="36">
        <v>0</v>
      </c>
      <c r="AH38" s="36">
        <v>0</v>
      </c>
      <c r="AI38" s="161">
        <v>1</v>
      </c>
      <c r="AJ38" s="237">
        <v>1</v>
      </c>
      <c r="AK38" s="400">
        <f t="shared" si="5"/>
        <v>8.3333333333333329E-2</v>
      </c>
    </row>
    <row r="39" spans="1:37" ht="20.399999999999999" thickBot="1">
      <c r="A39" s="725" t="s">
        <v>461</v>
      </c>
      <c r="B39" s="12">
        <v>6</v>
      </c>
      <c r="C39" s="123">
        <v>12</v>
      </c>
      <c r="D39" s="262">
        <v>18</v>
      </c>
      <c r="E39" s="357">
        <v>3</v>
      </c>
      <c r="F39" s="99">
        <v>7</v>
      </c>
      <c r="G39" s="99">
        <v>3</v>
      </c>
      <c r="H39" s="99">
        <v>2</v>
      </c>
      <c r="I39" s="99">
        <v>0</v>
      </c>
      <c r="J39" s="219">
        <v>3</v>
      </c>
      <c r="K39" s="43">
        <f t="shared" si="0"/>
        <v>6</v>
      </c>
      <c r="L39" s="43">
        <f t="shared" si="1"/>
        <v>12</v>
      </c>
      <c r="M39" s="229">
        <f t="shared" si="2"/>
        <v>18</v>
      </c>
      <c r="N39" s="13">
        <v>0</v>
      </c>
      <c r="O39" s="145">
        <v>0</v>
      </c>
      <c r="P39" s="2">
        <f t="shared" si="3"/>
        <v>0</v>
      </c>
      <c r="Q39" s="72">
        <f t="shared" si="4"/>
        <v>0</v>
      </c>
      <c r="R39" s="155">
        <v>0</v>
      </c>
      <c r="S39" s="161">
        <v>0</v>
      </c>
      <c r="T39" s="237">
        <v>0</v>
      </c>
      <c r="U39" s="35">
        <v>0</v>
      </c>
      <c r="V39" s="161">
        <v>0</v>
      </c>
      <c r="W39" s="161">
        <v>0</v>
      </c>
      <c r="X39" s="237">
        <v>0</v>
      </c>
      <c r="Y39" s="339">
        <v>0</v>
      </c>
      <c r="Z39" s="161">
        <v>0</v>
      </c>
      <c r="AA39" s="161">
        <v>0</v>
      </c>
      <c r="AB39" s="161">
        <v>0</v>
      </c>
      <c r="AC39" s="161">
        <v>0</v>
      </c>
      <c r="AD39" s="237">
        <v>0</v>
      </c>
      <c r="AE39" s="35">
        <v>0</v>
      </c>
      <c r="AF39" s="36">
        <v>0</v>
      </c>
      <c r="AG39" s="36">
        <v>0</v>
      </c>
      <c r="AH39" s="36">
        <v>0</v>
      </c>
      <c r="AI39" s="161">
        <v>0</v>
      </c>
      <c r="AJ39" s="237">
        <v>0</v>
      </c>
      <c r="AK39" s="400">
        <f t="shared" si="5"/>
        <v>0</v>
      </c>
    </row>
    <row r="40" spans="1:37" ht="20.399999999999999" thickBot="1">
      <c r="A40" s="726" t="s">
        <v>462</v>
      </c>
      <c r="B40" s="12">
        <v>0</v>
      </c>
      <c r="C40" s="123">
        <v>12</v>
      </c>
      <c r="D40" s="262">
        <v>12</v>
      </c>
      <c r="E40" s="357">
        <v>0</v>
      </c>
      <c r="F40" s="99">
        <v>2</v>
      </c>
      <c r="G40" s="99">
        <v>0</v>
      </c>
      <c r="H40" s="99">
        <v>7</v>
      </c>
      <c r="I40" s="99">
        <v>0</v>
      </c>
      <c r="J40" s="219">
        <v>3</v>
      </c>
      <c r="K40" s="43">
        <f t="shared" si="0"/>
        <v>0</v>
      </c>
      <c r="L40" s="43">
        <f t="shared" si="1"/>
        <v>12</v>
      </c>
      <c r="M40" s="229">
        <f t="shared" si="2"/>
        <v>12</v>
      </c>
      <c r="N40" s="13">
        <v>0</v>
      </c>
      <c r="O40" s="145">
        <v>10</v>
      </c>
      <c r="P40" s="2">
        <f t="shared" si="3"/>
        <v>10</v>
      </c>
      <c r="Q40" s="72">
        <f t="shared" si="4"/>
        <v>0.83333333333333337</v>
      </c>
      <c r="R40" s="155">
        <v>0</v>
      </c>
      <c r="S40" s="161">
        <v>12</v>
      </c>
      <c r="T40" s="237">
        <v>12</v>
      </c>
      <c r="U40" s="35">
        <v>2</v>
      </c>
      <c r="V40" s="161">
        <v>7</v>
      </c>
      <c r="W40" s="161">
        <v>3</v>
      </c>
      <c r="X40" s="237">
        <v>12</v>
      </c>
      <c r="Y40" s="339">
        <v>0</v>
      </c>
      <c r="Z40" s="161">
        <v>3</v>
      </c>
      <c r="AA40" s="161">
        <v>7</v>
      </c>
      <c r="AB40" s="161">
        <v>2</v>
      </c>
      <c r="AC40" s="161">
        <v>0</v>
      </c>
      <c r="AD40" s="237">
        <v>12</v>
      </c>
      <c r="AE40" s="35">
        <v>2</v>
      </c>
      <c r="AF40" s="36">
        <v>5</v>
      </c>
      <c r="AG40" s="36">
        <v>5</v>
      </c>
      <c r="AH40" s="36">
        <v>0</v>
      </c>
      <c r="AI40" s="161">
        <v>0</v>
      </c>
      <c r="AJ40" s="237">
        <v>12</v>
      </c>
      <c r="AK40" s="400">
        <f t="shared" si="5"/>
        <v>1</v>
      </c>
    </row>
    <row r="41" spans="1:37" ht="18.600000000000001" thickBot="1">
      <c r="A41" s="85" t="s">
        <v>463</v>
      </c>
      <c r="B41" s="85">
        <f>SUM(B7:B40)</f>
        <v>152</v>
      </c>
      <c r="C41" s="294">
        <f t="shared" ref="C41:O41" si="11">SUM(C7:C40)</f>
        <v>788</v>
      </c>
      <c r="D41" s="295">
        <f t="shared" si="11"/>
        <v>940</v>
      </c>
      <c r="E41" s="399">
        <f t="shared" si="11"/>
        <v>39</v>
      </c>
      <c r="F41" s="399">
        <f t="shared" si="11"/>
        <v>348</v>
      </c>
      <c r="G41" s="399">
        <f t="shared" si="11"/>
        <v>59</v>
      </c>
      <c r="H41" s="399">
        <f t="shared" si="11"/>
        <v>313</v>
      </c>
      <c r="I41" s="399">
        <f t="shared" si="11"/>
        <v>54</v>
      </c>
      <c r="J41" s="399">
        <f t="shared" si="11"/>
        <v>127</v>
      </c>
      <c r="K41" s="295">
        <f t="shared" si="11"/>
        <v>152</v>
      </c>
      <c r="L41" s="299">
        <f t="shared" si="11"/>
        <v>788</v>
      </c>
      <c r="M41" s="238">
        <f t="shared" si="2"/>
        <v>940</v>
      </c>
      <c r="N41" s="85">
        <f t="shared" si="11"/>
        <v>74</v>
      </c>
      <c r="O41" s="85">
        <f t="shared" si="11"/>
        <v>575</v>
      </c>
      <c r="P41" s="2">
        <f t="shared" si="3"/>
        <v>649</v>
      </c>
      <c r="Q41" s="72">
        <f t="shared" si="4"/>
        <v>0.69042553191489364</v>
      </c>
      <c r="R41" s="130">
        <f>SUM(R7:R40)</f>
        <v>19</v>
      </c>
      <c r="S41" s="130">
        <f t="shared" ref="S41:AJ41" si="12">SUM(S7:S40)</f>
        <v>80</v>
      </c>
      <c r="T41" s="290">
        <f t="shared" si="12"/>
        <v>99</v>
      </c>
      <c r="U41" s="130">
        <f t="shared" si="12"/>
        <v>27</v>
      </c>
      <c r="V41" s="130">
        <f t="shared" si="12"/>
        <v>58</v>
      </c>
      <c r="W41" s="130">
        <f t="shared" si="12"/>
        <v>14</v>
      </c>
      <c r="X41" s="290">
        <f t="shared" si="12"/>
        <v>99</v>
      </c>
      <c r="Y41" s="130">
        <f t="shared" si="12"/>
        <v>11</v>
      </c>
      <c r="Z41" s="130">
        <f t="shared" si="12"/>
        <v>13</v>
      </c>
      <c r="AA41" s="130">
        <f t="shared" si="12"/>
        <v>34</v>
      </c>
      <c r="AB41" s="130">
        <f t="shared" si="12"/>
        <v>36</v>
      </c>
      <c r="AC41" s="130">
        <f t="shared" si="12"/>
        <v>5</v>
      </c>
      <c r="AD41" s="290">
        <f t="shared" si="12"/>
        <v>99</v>
      </c>
      <c r="AE41" s="130">
        <f t="shared" si="12"/>
        <v>9</v>
      </c>
      <c r="AF41" s="130">
        <f t="shared" si="12"/>
        <v>14</v>
      </c>
      <c r="AG41" s="130">
        <f t="shared" si="12"/>
        <v>43</v>
      </c>
      <c r="AH41" s="130">
        <f t="shared" si="12"/>
        <v>29</v>
      </c>
      <c r="AI41" s="130">
        <f t="shared" si="12"/>
        <v>10</v>
      </c>
      <c r="AJ41" s="290">
        <f t="shared" si="12"/>
        <v>99</v>
      </c>
      <c r="AK41" s="400">
        <f t="shared" si="5"/>
        <v>0.10531914893617021</v>
      </c>
    </row>
    <row r="42" spans="1:37">
      <c r="K42" s="480"/>
      <c r="U42" s="529"/>
      <c r="V42" s="529"/>
      <c r="W42" s="529"/>
      <c r="Y42" s="529"/>
      <c r="Z42" s="529"/>
      <c r="AA42" s="529"/>
      <c r="AB42" s="529"/>
      <c r="AC42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view="pageBreakPreview" topLeftCell="A12" zoomScale="60" zoomScaleNormal="55" workbookViewId="0">
      <selection activeCell="A36" sqref="A36:XFD36"/>
    </sheetView>
  </sheetViews>
  <sheetFormatPr defaultColWidth="9" defaultRowHeight="15.6"/>
  <cols>
    <col min="1" max="16384" width="9" style="178"/>
  </cols>
  <sheetData>
    <row r="1" spans="1:37" ht="62.25" customHeight="1" thickBot="1">
      <c r="A1" s="799" t="s">
        <v>464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465</v>
      </c>
      <c r="B2" s="875" t="s">
        <v>466</v>
      </c>
      <c r="C2" s="876"/>
      <c r="D2" s="876"/>
      <c r="E2" s="975" t="s">
        <v>467</v>
      </c>
      <c r="F2" s="876"/>
      <c r="G2" s="876"/>
      <c r="H2" s="876"/>
      <c r="I2" s="876"/>
      <c r="J2" s="876"/>
      <c r="K2" s="876"/>
      <c r="L2" s="876"/>
      <c r="M2" s="976"/>
      <c r="N2" s="793" t="s">
        <v>33</v>
      </c>
      <c r="O2" s="794"/>
      <c r="P2" s="794"/>
      <c r="Q2" s="795"/>
      <c r="R2" s="879" t="s">
        <v>468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469</v>
      </c>
    </row>
    <row r="3" spans="1:37" ht="16.2" thickTop="1">
      <c r="A3" s="873"/>
      <c r="B3" s="883" t="s">
        <v>9</v>
      </c>
      <c r="C3" s="886" t="s">
        <v>10</v>
      </c>
      <c r="D3" s="796" t="s">
        <v>11</v>
      </c>
      <c r="E3" s="1009" t="s">
        <v>16</v>
      </c>
      <c r="F3" s="971"/>
      <c r="G3" s="972" t="s">
        <v>5</v>
      </c>
      <c r="H3" s="971"/>
      <c r="I3" s="972" t="s">
        <v>0</v>
      </c>
      <c r="J3" s="971"/>
      <c r="K3" s="788" t="s">
        <v>12</v>
      </c>
      <c r="L3" s="973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16.2" thickBot="1">
      <c r="A4" s="873"/>
      <c r="B4" s="884"/>
      <c r="C4" s="887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78"/>
      <c r="R4" s="841"/>
      <c r="S4" s="842"/>
      <c r="T4" s="843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774"/>
      <c r="AK4" s="881"/>
    </row>
    <row r="5" spans="1:37" ht="20.25" customHeight="1" thickTop="1">
      <c r="A5" s="873"/>
      <c r="B5" s="884"/>
      <c r="C5" s="887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010" t="s">
        <v>17</v>
      </c>
      <c r="AF5" s="831" t="s">
        <v>18</v>
      </c>
      <c r="AG5" s="831" t="s">
        <v>19</v>
      </c>
      <c r="AH5" s="831" t="s">
        <v>20</v>
      </c>
      <c r="AI5" s="1013" t="s">
        <v>50</v>
      </c>
      <c r="AJ5" s="796" t="s">
        <v>14</v>
      </c>
      <c r="AK5" s="881"/>
    </row>
    <row r="6" spans="1:37" ht="20.25" customHeight="1" thickBot="1">
      <c r="A6" s="874"/>
      <c r="B6" s="885"/>
      <c r="C6" s="888"/>
      <c r="D6" s="798"/>
      <c r="E6" s="78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94"/>
      <c r="S6" s="835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011"/>
      <c r="AF6" s="1012"/>
      <c r="AG6" s="1012"/>
      <c r="AH6" s="1012"/>
      <c r="AI6" s="1014"/>
      <c r="AJ6" s="798"/>
      <c r="AK6" s="882"/>
    </row>
    <row r="7" spans="1:37" ht="30.6" thickBot="1">
      <c r="A7" s="727" t="s">
        <v>470</v>
      </c>
      <c r="B7" s="1">
        <v>8</v>
      </c>
      <c r="C7" s="240">
        <v>22</v>
      </c>
      <c r="D7" s="228">
        <f>SUM(B7:C7)</f>
        <v>30</v>
      </c>
      <c r="E7" s="35">
        <v>3</v>
      </c>
      <c r="F7" s="36">
        <v>6</v>
      </c>
      <c r="G7" s="36">
        <v>4</v>
      </c>
      <c r="H7" s="36">
        <v>13</v>
      </c>
      <c r="I7" s="36">
        <v>1</v>
      </c>
      <c r="J7" s="161">
        <v>3</v>
      </c>
      <c r="K7" s="43">
        <f>E7+G7+I7</f>
        <v>8</v>
      </c>
      <c r="L7" s="43">
        <f>F7+H7+J7</f>
        <v>22</v>
      </c>
      <c r="M7" s="228">
        <f>K7+L7</f>
        <v>30</v>
      </c>
      <c r="N7" s="4">
        <v>8</v>
      </c>
      <c r="O7" s="2">
        <v>21</v>
      </c>
      <c r="P7" s="195">
        <f>N7+O7</f>
        <v>29</v>
      </c>
      <c r="Q7" s="196">
        <f>P7/D7</f>
        <v>0.96666666666666667</v>
      </c>
      <c r="R7" s="157">
        <v>1</v>
      </c>
      <c r="S7" s="223">
        <v>4</v>
      </c>
      <c r="T7" s="228">
        <v>5</v>
      </c>
      <c r="U7" s="153">
        <v>4</v>
      </c>
      <c r="V7" s="159">
        <v>1</v>
      </c>
      <c r="W7" s="159">
        <v>0</v>
      </c>
      <c r="X7" s="228">
        <v>5</v>
      </c>
      <c r="Y7" s="336">
        <v>0</v>
      </c>
      <c r="Z7" s="159">
        <v>0</v>
      </c>
      <c r="AA7" s="159">
        <v>0</v>
      </c>
      <c r="AB7" s="159">
        <v>0</v>
      </c>
      <c r="AC7" s="159">
        <v>5</v>
      </c>
      <c r="AD7" s="228">
        <v>5</v>
      </c>
      <c r="AE7" s="35">
        <v>0</v>
      </c>
      <c r="AF7" s="36">
        <v>0</v>
      </c>
      <c r="AG7" s="36">
        <v>0</v>
      </c>
      <c r="AH7" s="36">
        <v>2</v>
      </c>
      <c r="AI7" s="161">
        <v>3</v>
      </c>
      <c r="AJ7" s="228">
        <v>5</v>
      </c>
      <c r="AK7" s="364">
        <v>0.17</v>
      </c>
    </row>
    <row r="8" spans="1:37" ht="18.600000000000001" thickBot="1">
      <c r="A8" s="727" t="s">
        <v>471</v>
      </c>
      <c r="B8" s="8">
        <v>7</v>
      </c>
      <c r="C8" s="241">
        <v>18</v>
      </c>
      <c r="D8" s="228">
        <f t="shared" ref="D8:D34" si="0">SUM(B8:C8)</f>
        <v>25</v>
      </c>
      <c r="E8" s="357">
        <v>3</v>
      </c>
      <c r="F8" s="99">
        <v>4</v>
      </c>
      <c r="G8" s="99">
        <v>3</v>
      </c>
      <c r="H8" s="99">
        <v>11</v>
      </c>
      <c r="I8" s="99">
        <v>1</v>
      </c>
      <c r="J8" s="219">
        <v>3</v>
      </c>
      <c r="K8" s="43">
        <f t="shared" ref="K8:K34" si="1">E8+G8+I8</f>
        <v>7</v>
      </c>
      <c r="L8" s="43">
        <f t="shared" ref="L8:L34" si="2">F8+H8+J8</f>
        <v>18</v>
      </c>
      <c r="M8" s="230">
        <f t="shared" ref="M8:M34" si="3">K8+L8</f>
        <v>25</v>
      </c>
      <c r="N8" s="11">
        <v>6</v>
      </c>
      <c r="O8" s="9">
        <v>10</v>
      </c>
      <c r="P8" s="26">
        <f t="shared" ref="P8:P35" si="4">N8+O8</f>
        <v>16</v>
      </c>
      <c r="Q8" s="72">
        <f t="shared" ref="Q8:Q35" si="5">P8/D8</f>
        <v>0.64</v>
      </c>
      <c r="R8" s="155">
        <v>0</v>
      </c>
      <c r="S8" s="161">
        <v>1</v>
      </c>
      <c r="T8" s="237">
        <v>1</v>
      </c>
      <c r="U8" s="35">
        <v>1</v>
      </c>
      <c r="V8" s="161">
        <v>0</v>
      </c>
      <c r="W8" s="161">
        <v>0</v>
      </c>
      <c r="X8" s="237">
        <v>1</v>
      </c>
      <c r="Y8" s="339">
        <v>0</v>
      </c>
      <c r="Z8" s="161">
        <v>0</v>
      </c>
      <c r="AA8" s="161">
        <v>0</v>
      </c>
      <c r="AB8" s="161">
        <v>0</v>
      </c>
      <c r="AC8" s="161">
        <v>1</v>
      </c>
      <c r="AD8" s="237">
        <v>1</v>
      </c>
      <c r="AE8" s="35">
        <v>0</v>
      </c>
      <c r="AF8" s="36">
        <v>0</v>
      </c>
      <c r="AG8" s="36">
        <v>0</v>
      </c>
      <c r="AH8" s="36">
        <v>1</v>
      </c>
      <c r="AI8" s="161">
        <v>0</v>
      </c>
      <c r="AJ8" s="237">
        <v>1</v>
      </c>
      <c r="AK8" s="400">
        <v>0.04</v>
      </c>
    </row>
    <row r="9" spans="1:37" ht="18.600000000000001" thickBot="1">
      <c r="A9" s="727" t="s">
        <v>472</v>
      </c>
      <c r="B9" s="12">
        <v>5</v>
      </c>
      <c r="C9" s="242">
        <v>19</v>
      </c>
      <c r="D9" s="228">
        <f t="shared" si="0"/>
        <v>24</v>
      </c>
      <c r="E9" s="35">
        <v>1</v>
      </c>
      <c r="F9" s="36">
        <v>5</v>
      </c>
      <c r="G9" s="36">
        <v>3</v>
      </c>
      <c r="H9" s="36">
        <v>12</v>
      </c>
      <c r="I9" s="36">
        <v>1</v>
      </c>
      <c r="J9" s="161">
        <v>2</v>
      </c>
      <c r="K9" s="43">
        <f t="shared" si="1"/>
        <v>5</v>
      </c>
      <c r="L9" s="43">
        <f t="shared" si="2"/>
        <v>19</v>
      </c>
      <c r="M9" s="237">
        <f t="shared" si="3"/>
        <v>24</v>
      </c>
      <c r="N9" s="13">
        <v>4</v>
      </c>
      <c r="O9" s="145">
        <v>13</v>
      </c>
      <c r="P9" s="26">
        <f t="shared" si="4"/>
        <v>17</v>
      </c>
      <c r="Q9" s="203">
        <f t="shared" si="5"/>
        <v>0.70833333333333337</v>
      </c>
      <c r="R9" s="155">
        <v>0</v>
      </c>
      <c r="S9" s="161">
        <v>1</v>
      </c>
      <c r="T9" s="237">
        <v>1</v>
      </c>
      <c r="U9" s="35">
        <v>1</v>
      </c>
      <c r="V9" s="161">
        <v>0</v>
      </c>
      <c r="W9" s="161">
        <v>0</v>
      </c>
      <c r="X9" s="237">
        <v>1</v>
      </c>
      <c r="Y9" s="339">
        <v>0</v>
      </c>
      <c r="Z9" s="161">
        <v>0</v>
      </c>
      <c r="AA9" s="161">
        <v>0</v>
      </c>
      <c r="AB9" s="161">
        <v>0</v>
      </c>
      <c r="AC9" s="161">
        <v>1</v>
      </c>
      <c r="AD9" s="237">
        <v>1</v>
      </c>
      <c r="AE9" s="35">
        <v>0</v>
      </c>
      <c r="AF9" s="36">
        <v>0</v>
      </c>
      <c r="AG9" s="36">
        <v>0</v>
      </c>
      <c r="AH9" s="36">
        <v>1</v>
      </c>
      <c r="AI9" s="161">
        <v>0</v>
      </c>
      <c r="AJ9" s="237">
        <v>1</v>
      </c>
      <c r="AK9" s="400">
        <v>0.04</v>
      </c>
    </row>
    <row r="10" spans="1:37" ht="18.600000000000001" thickBot="1">
      <c r="A10" s="727" t="s">
        <v>473</v>
      </c>
      <c r="B10" s="117">
        <v>12</v>
      </c>
      <c r="C10" s="300">
        <v>34</v>
      </c>
      <c r="D10" s="228">
        <f t="shared" si="0"/>
        <v>46</v>
      </c>
      <c r="E10" s="35">
        <v>0</v>
      </c>
      <c r="F10" s="36">
        <v>4</v>
      </c>
      <c r="G10" s="36">
        <v>5</v>
      </c>
      <c r="H10" s="36">
        <v>18</v>
      </c>
      <c r="I10" s="36">
        <v>7</v>
      </c>
      <c r="J10" s="161">
        <v>12</v>
      </c>
      <c r="K10" s="43">
        <f t="shared" si="1"/>
        <v>12</v>
      </c>
      <c r="L10" s="43">
        <f t="shared" si="2"/>
        <v>34</v>
      </c>
      <c r="M10" s="230">
        <f t="shared" si="3"/>
        <v>46</v>
      </c>
      <c r="N10" s="24">
        <v>3</v>
      </c>
      <c r="O10" s="25">
        <v>15</v>
      </c>
      <c r="P10" s="26">
        <f t="shared" si="4"/>
        <v>18</v>
      </c>
      <c r="Q10" s="72">
        <f t="shared" si="5"/>
        <v>0.39130434782608697</v>
      </c>
      <c r="R10" s="157">
        <v>0</v>
      </c>
      <c r="S10" s="223">
        <v>0</v>
      </c>
      <c r="T10" s="229">
        <v>0</v>
      </c>
      <c r="U10" s="363">
        <v>0</v>
      </c>
      <c r="V10" s="223">
        <v>0</v>
      </c>
      <c r="W10" s="223">
        <v>0</v>
      </c>
      <c r="X10" s="229">
        <v>0</v>
      </c>
      <c r="Y10" s="340">
        <v>0</v>
      </c>
      <c r="Z10" s="223">
        <v>0</v>
      </c>
      <c r="AA10" s="223">
        <v>0</v>
      </c>
      <c r="AB10" s="223">
        <v>0</v>
      </c>
      <c r="AC10" s="223">
        <v>0</v>
      </c>
      <c r="AD10" s="229">
        <v>0</v>
      </c>
      <c r="AE10" s="35">
        <v>0</v>
      </c>
      <c r="AF10" s="36">
        <v>0</v>
      </c>
      <c r="AG10" s="36">
        <v>0</v>
      </c>
      <c r="AH10" s="36">
        <v>0</v>
      </c>
      <c r="AI10" s="161">
        <v>0</v>
      </c>
      <c r="AJ10" s="237">
        <v>0</v>
      </c>
      <c r="AK10" s="410">
        <v>0</v>
      </c>
    </row>
    <row r="11" spans="1:37" ht="18.600000000000001" thickBot="1">
      <c r="A11" s="727" t="s">
        <v>474</v>
      </c>
      <c r="B11" s="117">
        <v>6</v>
      </c>
      <c r="C11" s="300">
        <v>26</v>
      </c>
      <c r="D11" s="228">
        <f t="shared" si="0"/>
        <v>32</v>
      </c>
      <c r="E11" s="35">
        <v>2</v>
      </c>
      <c r="F11" s="36">
        <v>12</v>
      </c>
      <c r="G11" s="36">
        <v>4</v>
      </c>
      <c r="H11" s="36">
        <v>12</v>
      </c>
      <c r="I11" s="36">
        <v>0</v>
      </c>
      <c r="J11" s="161">
        <v>2</v>
      </c>
      <c r="K11" s="43">
        <f t="shared" si="1"/>
        <v>6</v>
      </c>
      <c r="L11" s="43">
        <f t="shared" si="2"/>
        <v>26</v>
      </c>
      <c r="M11" s="239">
        <f t="shared" si="3"/>
        <v>32</v>
      </c>
      <c r="N11" s="24">
        <v>0</v>
      </c>
      <c r="O11" s="25">
        <v>0</v>
      </c>
      <c r="P11" s="47">
        <f t="shared" si="4"/>
        <v>0</v>
      </c>
      <c r="Q11" s="84">
        <f t="shared" si="5"/>
        <v>0</v>
      </c>
      <c r="R11" s="157">
        <v>0</v>
      </c>
      <c r="S11" s="223">
        <v>1</v>
      </c>
      <c r="T11" s="229">
        <v>1</v>
      </c>
      <c r="U11" s="363">
        <v>1</v>
      </c>
      <c r="V11" s="223">
        <v>0</v>
      </c>
      <c r="W11" s="223">
        <v>0</v>
      </c>
      <c r="X11" s="229">
        <v>1</v>
      </c>
      <c r="Y11" s="340">
        <v>0</v>
      </c>
      <c r="Z11" s="223">
        <v>0</v>
      </c>
      <c r="AA11" s="223">
        <v>1</v>
      </c>
      <c r="AB11" s="223">
        <v>0</v>
      </c>
      <c r="AC11" s="223">
        <v>0</v>
      </c>
      <c r="AD11" s="229">
        <v>1</v>
      </c>
      <c r="AE11" s="35">
        <v>0</v>
      </c>
      <c r="AF11" s="36">
        <v>0</v>
      </c>
      <c r="AG11" s="36">
        <v>1</v>
      </c>
      <c r="AH11" s="36">
        <v>0</v>
      </c>
      <c r="AI11" s="161">
        <v>0</v>
      </c>
      <c r="AJ11" s="237">
        <v>1</v>
      </c>
      <c r="AK11" s="410">
        <v>0.03</v>
      </c>
    </row>
    <row r="12" spans="1:37" ht="18.600000000000001" thickBot="1">
      <c r="A12" s="727" t="s">
        <v>475</v>
      </c>
      <c r="B12" s="17">
        <v>7</v>
      </c>
      <c r="C12" s="254">
        <v>14</v>
      </c>
      <c r="D12" s="228">
        <f t="shared" si="0"/>
        <v>21</v>
      </c>
      <c r="E12" s="357">
        <v>3</v>
      </c>
      <c r="F12" s="99">
        <v>4</v>
      </c>
      <c r="G12" s="99">
        <v>4</v>
      </c>
      <c r="H12" s="99">
        <v>10</v>
      </c>
      <c r="I12" s="99">
        <v>0</v>
      </c>
      <c r="J12" s="99">
        <v>0</v>
      </c>
      <c r="K12" s="43">
        <f t="shared" si="1"/>
        <v>7</v>
      </c>
      <c r="L12" s="43">
        <f t="shared" si="2"/>
        <v>14</v>
      </c>
      <c r="M12" s="239">
        <f t="shared" si="3"/>
        <v>21</v>
      </c>
      <c r="N12" s="20">
        <v>2</v>
      </c>
      <c r="O12" s="18">
        <v>10</v>
      </c>
      <c r="P12" s="2">
        <f t="shared" si="4"/>
        <v>12</v>
      </c>
      <c r="Q12" s="5">
        <f t="shared" si="5"/>
        <v>0.5714285714285714</v>
      </c>
      <c r="R12" s="155">
        <v>2</v>
      </c>
      <c r="S12" s="161">
        <v>4</v>
      </c>
      <c r="T12" s="262">
        <v>6</v>
      </c>
      <c r="U12" s="339">
        <v>6</v>
      </c>
      <c r="V12" s="161">
        <v>0</v>
      </c>
      <c r="W12" s="161">
        <v>0</v>
      </c>
      <c r="X12" s="262">
        <v>6</v>
      </c>
      <c r="Y12" s="339">
        <v>0</v>
      </c>
      <c r="Z12" s="161">
        <v>0</v>
      </c>
      <c r="AA12" s="161">
        <v>0</v>
      </c>
      <c r="AB12" s="161">
        <v>0</v>
      </c>
      <c r="AC12" s="161">
        <v>6</v>
      </c>
      <c r="AD12" s="262">
        <v>6</v>
      </c>
      <c r="AE12" s="339">
        <v>0</v>
      </c>
      <c r="AF12" s="161">
        <v>0</v>
      </c>
      <c r="AG12" s="161">
        <v>0</v>
      </c>
      <c r="AH12" s="161">
        <v>6</v>
      </c>
      <c r="AI12" s="161">
        <v>0</v>
      </c>
      <c r="AJ12" s="262">
        <v>6</v>
      </c>
      <c r="AK12" s="411">
        <v>0.28999999999999998</v>
      </c>
    </row>
    <row r="13" spans="1:37" ht="18.600000000000001" thickBot="1">
      <c r="A13" s="728" t="s">
        <v>476</v>
      </c>
      <c r="B13" s="1">
        <v>2</v>
      </c>
      <c r="C13" s="240">
        <v>27</v>
      </c>
      <c r="D13" s="228">
        <f t="shared" si="0"/>
        <v>29</v>
      </c>
      <c r="E13" s="35">
        <v>1</v>
      </c>
      <c r="F13" s="36">
        <v>11</v>
      </c>
      <c r="G13" s="36">
        <v>0</v>
      </c>
      <c r="H13" s="36">
        <v>9</v>
      </c>
      <c r="I13" s="36">
        <v>1</v>
      </c>
      <c r="J13" s="161">
        <v>7</v>
      </c>
      <c r="K13" s="43">
        <f t="shared" si="1"/>
        <v>2</v>
      </c>
      <c r="L13" s="43">
        <f t="shared" si="2"/>
        <v>27</v>
      </c>
      <c r="M13" s="239">
        <f t="shared" si="3"/>
        <v>29</v>
      </c>
      <c r="N13" s="4">
        <v>2</v>
      </c>
      <c r="O13" s="2">
        <v>23</v>
      </c>
      <c r="P13" s="195">
        <f t="shared" si="4"/>
        <v>25</v>
      </c>
      <c r="Q13" s="5">
        <f t="shared" si="5"/>
        <v>0.86206896551724133</v>
      </c>
      <c r="R13" s="157">
        <v>0</v>
      </c>
      <c r="S13" s="223">
        <v>0</v>
      </c>
      <c r="T13" s="229">
        <v>0</v>
      </c>
      <c r="U13" s="153">
        <v>0</v>
      </c>
      <c r="V13" s="159">
        <v>0</v>
      </c>
      <c r="W13" s="159">
        <v>0</v>
      </c>
      <c r="X13" s="228">
        <v>0</v>
      </c>
      <c r="Y13" s="336">
        <v>0</v>
      </c>
      <c r="Z13" s="159">
        <v>0</v>
      </c>
      <c r="AA13" s="159">
        <v>0</v>
      </c>
      <c r="AB13" s="159">
        <v>0</v>
      </c>
      <c r="AC13" s="159">
        <v>0</v>
      </c>
      <c r="AD13" s="228">
        <v>0</v>
      </c>
      <c r="AE13" s="35">
        <v>0</v>
      </c>
      <c r="AF13" s="36">
        <v>0</v>
      </c>
      <c r="AG13" s="36">
        <v>0</v>
      </c>
      <c r="AH13" s="36">
        <v>0</v>
      </c>
      <c r="AI13" s="161">
        <v>0</v>
      </c>
      <c r="AJ13" s="237">
        <v>0</v>
      </c>
      <c r="AK13" s="364">
        <v>0</v>
      </c>
    </row>
    <row r="14" spans="1:37" ht="18.600000000000001" thickBot="1">
      <c r="A14" s="727" t="s">
        <v>477</v>
      </c>
      <c r="B14" s="8">
        <v>0</v>
      </c>
      <c r="C14" s="241">
        <v>10</v>
      </c>
      <c r="D14" s="228">
        <f t="shared" si="0"/>
        <v>10</v>
      </c>
      <c r="E14" s="357">
        <v>0</v>
      </c>
      <c r="F14" s="99">
        <v>3</v>
      </c>
      <c r="G14" s="99">
        <v>0</v>
      </c>
      <c r="H14" s="99">
        <v>6</v>
      </c>
      <c r="I14" s="99">
        <v>0</v>
      </c>
      <c r="J14" s="219">
        <v>1</v>
      </c>
      <c r="K14" s="43">
        <f t="shared" si="1"/>
        <v>0</v>
      </c>
      <c r="L14" s="43">
        <f t="shared" si="2"/>
        <v>10</v>
      </c>
      <c r="M14" s="239">
        <f t="shared" si="3"/>
        <v>10</v>
      </c>
      <c r="N14" s="16">
        <v>0</v>
      </c>
      <c r="O14" s="15">
        <v>10</v>
      </c>
      <c r="P14" s="26">
        <f t="shared" si="4"/>
        <v>10</v>
      </c>
      <c r="Q14" s="122">
        <f t="shared" si="5"/>
        <v>1</v>
      </c>
      <c r="R14" s="164">
        <v>0</v>
      </c>
      <c r="S14" s="166">
        <v>0</v>
      </c>
      <c r="T14" s="237">
        <v>0</v>
      </c>
      <c r="U14" s="358">
        <v>0</v>
      </c>
      <c r="V14" s="166">
        <v>0</v>
      </c>
      <c r="W14" s="166">
        <v>0</v>
      </c>
      <c r="X14" s="237">
        <v>0</v>
      </c>
      <c r="Y14" s="361">
        <v>0</v>
      </c>
      <c r="Z14" s="166">
        <v>0</v>
      </c>
      <c r="AA14" s="166">
        <v>0</v>
      </c>
      <c r="AB14" s="166">
        <v>0</v>
      </c>
      <c r="AC14" s="166">
        <v>0</v>
      </c>
      <c r="AD14" s="237">
        <v>0</v>
      </c>
      <c r="AE14" s="358">
        <v>0</v>
      </c>
      <c r="AF14" s="165">
        <v>0</v>
      </c>
      <c r="AG14" s="165">
        <v>0</v>
      </c>
      <c r="AH14" s="165">
        <v>0</v>
      </c>
      <c r="AI14" s="166">
        <v>0</v>
      </c>
      <c r="AJ14" s="237">
        <v>0</v>
      </c>
      <c r="AK14" s="400">
        <v>0</v>
      </c>
    </row>
    <row r="15" spans="1:37" ht="18.600000000000001" thickBot="1">
      <c r="A15" s="727" t="s">
        <v>478</v>
      </c>
      <c r="B15" s="12">
        <v>19</v>
      </c>
      <c r="C15" s="242">
        <v>54</v>
      </c>
      <c r="D15" s="228">
        <f t="shared" si="0"/>
        <v>73</v>
      </c>
      <c r="E15" s="35">
        <v>18</v>
      </c>
      <c r="F15" s="36">
        <v>51</v>
      </c>
      <c r="G15" s="36">
        <v>1</v>
      </c>
      <c r="H15" s="36">
        <v>0</v>
      </c>
      <c r="I15" s="36">
        <v>0</v>
      </c>
      <c r="J15" s="161">
        <v>3</v>
      </c>
      <c r="K15" s="43">
        <f t="shared" si="1"/>
        <v>19</v>
      </c>
      <c r="L15" s="43">
        <f t="shared" si="2"/>
        <v>54</v>
      </c>
      <c r="M15" s="237">
        <f t="shared" si="3"/>
        <v>73</v>
      </c>
      <c r="N15" s="13">
        <v>19</v>
      </c>
      <c r="O15" s="145">
        <v>39</v>
      </c>
      <c r="P15" s="26">
        <f t="shared" si="4"/>
        <v>58</v>
      </c>
      <c r="Q15" s="70">
        <f t="shared" si="5"/>
        <v>0.79452054794520544</v>
      </c>
      <c r="R15" s="155">
        <v>1</v>
      </c>
      <c r="S15" s="161">
        <v>1</v>
      </c>
      <c r="T15" s="237">
        <v>2</v>
      </c>
      <c r="U15" s="35">
        <v>2</v>
      </c>
      <c r="V15" s="161">
        <v>0</v>
      </c>
      <c r="W15" s="161">
        <v>0</v>
      </c>
      <c r="X15" s="237">
        <v>2</v>
      </c>
      <c r="Y15" s="339">
        <v>0</v>
      </c>
      <c r="Z15" s="161">
        <v>0</v>
      </c>
      <c r="AA15" s="161">
        <v>0</v>
      </c>
      <c r="AB15" s="161">
        <v>0</v>
      </c>
      <c r="AC15" s="161">
        <v>2</v>
      </c>
      <c r="AD15" s="237">
        <v>2</v>
      </c>
      <c r="AE15" s="35">
        <v>0</v>
      </c>
      <c r="AF15" s="36">
        <v>0</v>
      </c>
      <c r="AG15" s="36">
        <v>0</v>
      </c>
      <c r="AH15" s="36">
        <v>2</v>
      </c>
      <c r="AI15" s="161">
        <v>0</v>
      </c>
      <c r="AJ15" s="237">
        <v>2</v>
      </c>
      <c r="AK15" s="400">
        <v>0.02</v>
      </c>
    </row>
    <row r="16" spans="1:37" ht="18.600000000000001" thickBot="1">
      <c r="A16" s="727" t="s">
        <v>479</v>
      </c>
      <c r="B16" s="8">
        <v>17</v>
      </c>
      <c r="C16" s="241">
        <v>28</v>
      </c>
      <c r="D16" s="228">
        <f t="shared" si="0"/>
        <v>45</v>
      </c>
      <c r="E16" s="357">
        <v>5</v>
      </c>
      <c r="F16" s="99">
        <v>10</v>
      </c>
      <c r="G16" s="99">
        <v>4</v>
      </c>
      <c r="H16" s="99">
        <v>10</v>
      </c>
      <c r="I16" s="99">
        <v>8</v>
      </c>
      <c r="J16" s="219">
        <v>8</v>
      </c>
      <c r="K16" s="43">
        <f t="shared" si="1"/>
        <v>17</v>
      </c>
      <c r="L16" s="43">
        <f t="shared" si="2"/>
        <v>28</v>
      </c>
      <c r="M16" s="230">
        <f t="shared" si="3"/>
        <v>45</v>
      </c>
      <c r="N16" s="16">
        <v>17</v>
      </c>
      <c r="O16" s="15">
        <v>27</v>
      </c>
      <c r="P16" s="26">
        <f t="shared" si="4"/>
        <v>44</v>
      </c>
      <c r="Q16" s="203">
        <f t="shared" si="5"/>
        <v>0.97777777777777775</v>
      </c>
      <c r="R16" s="164">
        <v>0</v>
      </c>
      <c r="S16" s="166">
        <v>6</v>
      </c>
      <c r="T16" s="237">
        <v>6</v>
      </c>
      <c r="U16" s="358">
        <v>1</v>
      </c>
      <c r="V16" s="166">
        <v>4</v>
      </c>
      <c r="W16" s="166">
        <v>1</v>
      </c>
      <c r="X16" s="237">
        <v>6</v>
      </c>
      <c r="Y16" s="361">
        <v>0</v>
      </c>
      <c r="Z16" s="166">
        <v>0</v>
      </c>
      <c r="AA16" s="166">
        <v>6</v>
      </c>
      <c r="AB16" s="166">
        <v>0</v>
      </c>
      <c r="AC16" s="166">
        <v>0</v>
      </c>
      <c r="AD16" s="237">
        <v>6</v>
      </c>
      <c r="AE16" s="358">
        <v>0</v>
      </c>
      <c r="AF16" s="165">
        <v>2</v>
      </c>
      <c r="AG16" s="165">
        <v>2</v>
      </c>
      <c r="AH16" s="165">
        <v>1</v>
      </c>
      <c r="AI16" s="166">
        <v>1</v>
      </c>
      <c r="AJ16" s="237">
        <v>6</v>
      </c>
      <c r="AK16" s="400">
        <v>0.13</v>
      </c>
    </row>
    <row r="17" spans="1:37" ht="18.600000000000001" thickBot="1">
      <c r="A17" s="727" t="s">
        <v>480</v>
      </c>
      <c r="B17" s="8">
        <v>3</v>
      </c>
      <c r="C17" s="241">
        <v>12</v>
      </c>
      <c r="D17" s="228">
        <f t="shared" si="0"/>
        <v>15</v>
      </c>
      <c r="E17" s="357">
        <v>2</v>
      </c>
      <c r="F17" s="99">
        <v>6</v>
      </c>
      <c r="G17" s="99">
        <v>0</v>
      </c>
      <c r="H17" s="99">
        <v>4</v>
      </c>
      <c r="I17" s="99">
        <v>1</v>
      </c>
      <c r="J17" s="219">
        <v>2</v>
      </c>
      <c r="K17" s="43">
        <f t="shared" si="1"/>
        <v>3</v>
      </c>
      <c r="L17" s="43">
        <f t="shared" si="2"/>
        <v>12</v>
      </c>
      <c r="M17" s="237">
        <f t="shared" si="3"/>
        <v>15</v>
      </c>
      <c r="N17" s="11">
        <v>0</v>
      </c>
      <c r="O17" s="9">
        <v>5</v>
      </c>
      <c r="P17" s="145">
        <f t="shared" si="4"/>
        <v>5</v>
      </c>
      <c r="Q17" s="72">
        <f t="shared" si="5"/>
        <v>0.33333333333333331</v>
      </c>
      <c r="R17" s="162">
        <v>0</v>
      </c>
      <c r="S17" s="219">
        <v>0</v>
      </c>
      <c r="T17" s="262">
        <v>0</v>
      </c>
      <c r="U17" s="357">
        <v>0</v>
      </c>
      <c r="V17" s="219">
        <v>0</v>
      </c>
      <c r="W17" s="219">
        <v>0</v>
      </c>
      <c r="X17" s="262">
        <v>0</v>
      </c>
      <c r="Y17" s="389">
        <v>0</v>
      </c>
      <c r="Z17" s="219">
        <v>0</v>
      </c>
      <c r="AA17" s="219">
        <v>0</v>
      </c>
      <c r="AB17" s="219">
        <v>0</v>
      </c>
      <c r="AC17" s="219">
        <v>0</v>
      </c>
      <c r="AD17" s="262">
        <v>0</v>
      </c>
      <c r="AE17" s="357">
        <v>0</v>
      </c>
      <c r="AF17" s="99">
        <v>0</v>
      </c>
      <c r="AG17" s="99">
        <v>0</v>
      </c>
      <c r="AH17" s="99">
        <v>0</v>
      </c>
      <c r="AI17" s="219">
        <v>0</v>
      </c>
      <c r="AJ17" s="262">
        <v>0</v>
      </c>
      <c r="AK17" s="412">
        <v>0</v>
      </c>
    </row>
    <row r="18" spans="1:37" ht="18.600000000000001" thickBot="1">
      <c r="A18" s="727" t="s">
        <v>481</v>
      </c>
      <c r="B18" s="12">
        <v>5</v>
      </c>
      <c r="C18" s="242">
        <v>12</v>
      </c>
      <c r="D18" s="228">
        <f t="shared" si="0"/>
        <v>17</v>
      </c>
      <c r="E18" s="35">
        <v>1</v>
      </c>
      <c r="F18" s="36">
        <v>3</v>
      </c>
      <c r="G18" s="36">
        <v>3</v>
      </c>
      <c r="H18" s="36">
        <v>8</v>
      </c>
      <c r="I18" s="36">
        <v>1</v>
      </c>
      <c r="J18" s="161">
        <v>1</v>
      </c>
      <c r="K18" s="43">
        <f t="shared" si="1"/>
        <v>5</v>
      </c>
      <c r="L18" s="43">
        <f t="shared" si="2"/>
        <v>12</v>
      </c>
      <c r="M18" s="237">
        <f t="shared" si="3"/>
        <v>17</v>
      </c>
      <c r="N18" s="13">
        <v>5</v>
      </c>
      <c r="O18" s="145">
        <v>5</v>
      </c>
      <c r="P18" s="145">
        <f t="shared" si="4"/>
        <v>10</v>
      </c>
      <c r="Q18" s="70">
        <f t="shared" si="5"/>
        <v>0.58823529411764708</v>
      </c>
      <c r="R18" s="155">
        <v>0</v>
      </c>
      <c r="S18" s="161">
        <v>1</v>
      </c>
      <c r="T18" s="237">
        <v>1</v>
      </c>
      <c r="U18" s="35">
        <v>1</v>
      </c>
      <c r="V18" s="161">
        <v>0</v>
      </c>
      <c r="W18" s="161">
        <v>0</v>
      </c>
      <c r="X18" s="237">
        <v>1</v>
      </c>
      <c r="Y18" s="339">
        <v>0</v>
      </c>
      <c r="Z18" s="161">
        <v>0</v>
      </c>
      <c r="AA18" s="161">
        <v>0</v>
      </c>
      <c r="AB18" s="161">
        <v>0</v>
      </c>
      <c r="AC18" s="161">
        <v>1</v>
      </c>
      <c r="AD18" s="237">
        <v>1</v>
      </c>
      <c r="AE18" s="35">
        <v>0</v>
      </c>
      <c r="AF18" s="36">
        <v>0</v>
      </c>
      <c r="AG18" s="36">
        <v>0</v>
      </c>
      <c r="AH18" s="36">
        <v>0</v>
      </c>
      <c r="AI18" s="161">
        <v>1</v>
      </c>
      <c r="AJ18" s="237">
        <v>1</v>
      </c>
      <c r="AK18" s="400">
        <v>0.06</v>
      </c>
    </row>
    <row r="19" spans="1:37" ht="18.600000000000001" thickBot="1">
      <c r="A19" s="727" t="s">
        <v>482</v>
      </c>
      <c r="B19" s="12">
        <v>2</v>
      </c>
      <c r="C19" s="242">
        <v>10</v>
      </c>
      <c r="D19" s="228">
        <f t="shared" si="0"/>
        <v>12</v>
      </c>
      <c r="E19" s="35">
        <v>1</v>
      </c>
      <c r="F19" s="36">
        <v>3</v>
      </c>
      <c r="G19" s="36">
        <v>1</v>
      </c>
      <c r="H19" s="36">
        <v>7</v>
      </c>
      <c r="I19" s="36">
        <v>0</v>
      </c>
      <c r="J19" s="161">
        <v>0</v>
      </c>
      <c r="K19" s="43">
        <f t="shared" si="1"/>
        <v>2</v>
      </c>
      <c r="L19" s="43">
        <f t="shared" si="2"/>
        <v>10</v>
      </c>
      <c r="M19" s="230">
        <f t="shared" si="3"/>
        <v>12</v>
      </c>
      <c r="N19" s="13">
        <v>1</v>
      </c>
      <c r="O19" s="145">
        <v>8</v>
      </c>
      <c r="P19" s="145">
        <f t="shared" si="4"/>
        <v>9</v>
      </c>
      <c r="Q19" s="203">
        <f t="shared" si="5"/>
        <v>0.75</v>
      </c>
      <c r="R19" s="170">
        <v>0</v>
      </c>
      <c r="S19" s="219">
        <v>1</v>
      </c>
      <c r="T19" s="237">
        <v>1</v>
      </c>
      <c r="U19" s="143">
        <v>1</v>
      </c>
      <c r="V19" s="171">
        <v>0</v>
      </c>
      <c r="W19" s="171">
        <v>0</v>
      </c>
      <c r="X19" s="247">
        <v>1</v>
      </c>
      <c r="Y19" s="362">
        <v>0</v>
      </c>
      <c r="Z19" s="171">
        <v>0</v>
      </c>
      <c r="AA19" s="171">
        <v>1</v>
      </c>
      <c r="AB19" s="171">
        <v>0</v>
      </c>
      <c r="AC19" s="171">
        <v>0</v>
      </c>
      <c r="AD19" s="237">
        <v>1</v>
      </c>
      <c r="AE19" s="143">
        <v>0</v>
      </c>
      <c r="AF19" s="102">
        <v>0</v>
      </c>
      <c r="AG19" s="102">
        <v>1</v>
      </c>
      <c r="AH19" s="102">
        <v>0</v>
      </c>
      <c r="AI19" s="171">
        <v>0</v>
      </c>
      <c r="AJ19" s="237">
        <v>1</v>
      </c>
      <c r="AK19" s="413">
        <v>0.08</v>
      </c>
    </row>
    <row r="20" spans="1:37" ht="18.600000000000001" thickBot="1">
      <c r="A20" s="727" t="s">
        <v>483</v>
      </c>
      <c r="B20" s="8">
        <v>15</v>
      </c>
      <c r="C20" s="241">
        <v>20</v>
      </c>
      <c r="D20" s="228">
        <f t="shared" si="0"/>
        <v>35</v>
      </c>
      <c r="E20" s="357">
        <v>8</v>
      </c>
      <c r="F20" s="99">
        <v>10</v>
      </c>
      <c r="G20" s="99">
        <v>4</v>
      </c>
      <c r="H20" s="99">
        <v>7</v>
      </c>
      <c r="I20" s="99">
        <v>3</v>
      </c>
      <c r="J20" s="219">
        <v>3</v>
      </c>
      <c r="K20" s="43">
        <f t="shared" si="1"/>
        <v>15</v>
      </c>
      <c r="L20" s="43">
        <f t="shared" si="2"/>
        <v>20</v>
      </c>
      <c r="M20" s="237">
        <f t="shared" si="3"/>
        <v>35</v>
      </c>
      <c r="N20" s="11">
        <v>13</v>
      </c>
      <c r="O20" s="9">
        <v>16</v>
      </c>
      <c r="P20" s="25">
        <f t="shared" si="4"/>
        <v>29</v>
      </c>
      <c r="Q20" s="84">
        <f t="shared" si="5"/>
        <v>0.82857142857142863</v>
      </c>
      <c r="R20" s="162">
        <v>0</v>
      </c>
      <c r="S20" s="219">
        <v>1</v>
      </c>
      <c r="T20" s="262">
        <v>1</v>
      </c>
      <c r="U20" s="357">
        <v>1</v>
      </c>
      <c r="V20" s="219">
        <v>0</v>
      </c>
      <c r="W20" s="219">
        <v>0</v>
      </c>
      <c r="X20" s="262">
        <v>1</v>
      </c>
      <c r="Y20" s="389">
        <v>1</v>
      </c>
      <c r="Z20" s="219">
        <v>0</v>
      </c>
      <c r="AA20" s="219">
        <v>0</v>
      </c>
      <c r="AB20" s="219">
        <v>0</v>
      </c>
      <c r="AC20" s="219">
        <v>0</v>
      </c>
      <c r="AD20" s="262">
        <v>1</v>
      </c>
      <c r="AE20" s="357">
        <v>0</v>
      </c>
      <c r="AF20" s="99">
        <v>0</v>
      </c>
      <c r="AG20" s="99">
        <v>0</v>
      </c>
      <c r="AH20" s="99">
        <v>1</v>
      </c>
      <c r="AI20" s="219">
        <v>0</v>
      </c>
      <c r="AJ20" s="262">
        <v>1</v>
      </c>
      <c r="AK20" s="412">
        <v>0.02</v>
      </c>
    </row>
    <row r="21" spans="1:37" ht="18.600000000000001" thickBot="1">
      <c r="A21" s="727" t="s">
        <v>484</v>
      </c>
      <c r="B21" s="1">
        <v>1</v>
      </c>
      <c r="C21" s="240">
        <v>1</v>
      </c>
      <c r="D21" s="228">
        <f t="shared" si="0"/>
        <v>2</v>
      </c>
      <c r="E21" s="35">
        <v>0</v>
      </c>
      <c r="F21" s="36">
        <v>0</v>
      </c>
      <c r="G21" s="36">
        <v>0</v>
      </c>
      <c r="H21" s="36">
        <v>1</v>
      </c>
      <c r="I21" s="36">
        <v>1</v>
      </c>
      <c r="J21" s="161">
        <v>0</v>
      </c>
      <c r="K21" s="43">
        <f t="shared" si="1"/>
        <v>1</v>
      </c>
      <c r="L21" s="43">
        <f t="shared" si="2"/>
        <v>1</v>
      </c>
      <c r="M21" s="230">
        <f t="shared" si="3"/>
        <v>2</v>
      </c>
      <c r="N21" s="4">
        <v>0</v>
      </c>
      <c r="O21" s="2">
        <v>0</v>
      </c>
      <c r="P21" s="2">
        <f t="shared" si="4"/>
        <v>0</v>
      </c>
      <c r="Q21" s="196">
        <f t="shared" si="5"/>
        <v>0</v>
      </c>
      <c r="R21" s="157">
        <v>0</v>
      </c>
      <c r="S21" s="223">
        <v>0</v>
      </c>
      <c r="T21" s="229">
        <v>0</v>
      </c>
      <c r="U21" s="153">
        <v>0</v>
      </c>
      <c r="V21" s="159">
        <v>0</v>
      </c>
      <c r="W21" s="159">
        <v>0</v>
      </c>
      <c r="X21" s="228">
        <v>0</v>
      </c>
      <c r="Y21" s="336">
        <v>0</v>
      </c>
      <c r="Z21" s="159">
        <v>0</v>
      </c>
      <c r="AA21" s="159">
        <v>0</v>
      </c>
      <c r="AB21" s="159">
        <v>0</v>
      </c>
      <c r="AC21" s="159">
        <v>0</v>
      </c>
      <c r="AD21" s="228">
        <v>0</v>
      </c>
      <c r="AE21" s="35">
        <v>0</v>
      </c>
      <c r="AF21" s="36">
        <v>0</v>
      </c>
      <c r="AG21" s="36">
        <v>0</v>
      </c>
      <c r="AH21" s="36">
        <v>0</v>
      </c>
      <c r="AI21" s="161">
        <v>0</v>
      </c>
      <c r="AJ21" s="237">
        <v>0</v>
      </c>
      <c r="AK21" s="364">
        <v>0</v>
      </c>
    </row>
    <row r="22" spans="1:37" ht="18.600000000000001" thickBot="1">
      <c r="A22" s="727" t="s">
        <v>485</v>
      </c>
      <c r="B22" s="8">
        <v>0</v>
      </c>
      <c r="C22" s="241">
        <v>9</v>
      </c>
      <c r="D22" s="228">
        <f t="shared" si="0"/>
        <v>9</v>
      </c>
      <c r="E22" s="357">
        <v>0</v>
      </c>
      <c r="F22" s="99">
        <v>5</v>
      </c>
      <c r="G22" s="99">
        <v>0</v>
      </c>
      <c r="H22" s="99">
        <v>4</v>
      </c>
      <c r="I22" s="99">
        <v>0</v>
      </c>
      <c r="J22" s="219">
        <v>0</v>
      </c>
      <c r="K22" s="43">
        <f t="shared" si="1"/>
        <v>0</v>
      </c>
      <c r="L22" s="43">
        <f t="shared" si="2"/>
        <v>9</v>
      </c>
      <c r="M22" s="239">
        <f t="shared" si="3"/>
        <v>9</v>
      </c>
      <c r="N22" s="16">
        <v>0</v>
      </c>
      <c r="O22" s="15">
        <v>9</v>
      </c>
      <c r="P22" s="25">
        <f t="shared" si="4"/>
        <v>9</v>
      </c>
      <c r="Q22" s="84">
        <f t="shared" si="5"/>
        <v>1</v>
      </c>
      <c r="R22" s="164">
        <v>0</v>
      </c>
      <c r="S22" s="166">
        <v>1</v>
      </c>
      <c r="T22" s="237">
        <v>1</v>
      </c>
      <c r="U22" s="358">
        <v>1</v>
      </c>
      <c r="V22" s="166">
        <v>0</v>
      </c>
      <c r="W22" s="166">
        <v>0</v>
      </c>
      <c r="X22" s="237">
        <v>1</v>
      </c>
      <c r="Y22" s="361">
        <v>0</v>
      </c>
      <c r="Z22" s="166">
        <v>0</v>
      </c>
      <c r="AA22" s="166">
        <v>1</v>
      </c>
      <c r="AB22" s="166">
        <v>0</v>
      </c>
      <c r="AC22" s="166">
        <v>0</v>
      </c>
      <c r="AD22" s="237">
        <v>1</v>
      </c>
      <c r="AE22" s="358">
        <v>0</v>
      </c>
      <c r="AF22" s="165">
        <v>1</v>
      </c>
      <c r="AG22" s="165">
        <v>0</v>
      </c>
      <c r="AH22" s="165">
        <v>0</v>
      </c>
      <c r="AI22" s="166">
        <v>0</v>
      </c>
      <c r="AJ22" s="237">
        <v>1</v>
      </c>
      <c r="AK22" s="400">
        <v>0.11</v>
      </c>
    </row>
    <row r="23" spans="1:37" ht="18.600000000000001" thickBot="1">
      <c r="A23" s="727" t="s">
        <v>486</v>
      </c>
      <c r="B23" s="1">
        <v>4</v>
      </c>
      <c r="C23" s="240">
        <v>26</v>
      </c>
      <c r="D23" s="228">
        <f t="shared" si="0"/>
        <v>30</v>
      </c>
      <c r="E23" s="35">
        <v>1</v>
      </c>
      <c r="F23" s="36">
        <v>11</v>
      </c>
      <c r="G23" s="36">
        <v>1</v>
      </c>
      <c r="H23" s="36">
        <v>2</v>
      </c>
      <c r="I23" s="36">
        <v>2</v>
      </c>
      <c r="J23" s="161">
        <v>13</v>
      </c>
      <c r="K23" s="43">
        <f t="shared" si="1"/>
        <v>4</v>
      </c>
      <c r="L23" s="43">
        <f t="shared" si="2"/>
        <v>26</v>
      </c>
      <c r="M23" s="237">
        <f t="shared" si="3"/>
        <v>30</v>
      </c>
      <c r="N23" s="4">
        <v>4</v>
      </c>
      <c r="O23" s="2">
        <v>24</v>
      </c>
      <c r="P23" s="2">
        <f t="shared" si="4"/>
        <v>28</v>
      </c>
      <c r="Q23" s="122">
        <f t="shared" si="5"/>
        <v>0.93333333333333335</v>
      </c>
      <c r="R23" s="157">
        <v>0</v>
      </c>
      <c r="S23" s="223">
        <v>0</v>
      </c>
      <c r="T23" s="229">
        <v>0</v>
      </c>
      <c r="U23" s="153">
        <v>0</v>
      </c>
      <c r="V23" s="159">
        <v>0</v>
      </c>
      <c r="W23" s="159">
        <v>0</v>
      </c>
      <c r="X23" s="228">
        <v>0</v>
      </c>
      <c r="Y23" s="336">
        <v>0</v>
      </c>
      <c r="Z23" s="159">
        <v>0</v>
      </c>
      <c r="AA23" s="159">
        <v>0</v>
      </c>
      <c r="AB23" s="159">
        <v>0</v>
      </c>
      <c r="AC23" s="159">
        <v>0</v>
      </c>
      <c r="AD23" s="228">
        <v>0</v>
      </c>
      <c r="AE23" s="35">
        <v>0</v>
      </c>
      <c r="AF23" s="36">
        <v>0</v>
      </c>
      <c r="AG23" s="36">
        <v>0</v>
      </c>
      <c r="AH23" s="36">
        <v>0</v>
      </c>
      <c r="AI23" s="161">
        <v>0</v>
      </c>
      <c r="AJ23" s="237">
        <v>0</v>
      </c>
      <c r="AK23" s="364">
        <v>0</v>
      </c>
    </row>
    <row r="24" spans="1:37" ht="18.600000000000001" thickBot="1">
      <c r="A24" s="727" t="s">
        <v>487</v>
      </c>
      <c r="B24" s="12">
        <v>1</v>
      </c>
      <c r="C24" s="242">
        <v>2</v>
      </c>
      <c r="D24" s="228">
        <f t="shared" si="0"/>
        <v>3</v>
      </c>
      <c r="E24" s="35">
        <v>0</v>
      </c>
      <c r="F24" s="36">
        <v>2</v>
      </c>
      <c r="G24" s="36">
        <v>1</v>
      </c>
      <c r="H24" s="36">
        <v>0</v>
      </c>
      <c r="I24" s="36">
        <v>0</v>
      </c>
      <c r="J24" s="161">
        <v>0</v>
      </c>
      <c r="K24" s="43">
        <f t="shared" si="1"/>
        <v>1</v>
      </c>
      <c r="L24" s="43">
        <f t="shared" si="2"/>
        <v>2</v>
      </c>
      <c r="M24" s="230">
        <f t="shared" si="3"/>
        <v>3</v>
      </c>
      <c r="N24" s="13">
        <v>0</v>
      </c>
      <c r="O24" s="145">
        <v>0</v>
      </c>
      <c r="P24" s="25">
        <f t="shared" si="4"/>
        <v>0</v>
      </c>
      <c r="Q24" s="70">
        <f t="shared" si="5"/>
        <v>0</v>
      </c>
      <c r="R24" s="155">
        <v>0</v>
      </c>
      <c r="S24" s="161">
        <v>0</v>
      </c>
      <c r="T24" s="237">
        <v>0</v>
      </c>
      <c r="U24" s="35">
        <v>0</v>
      </c>
      <c r="V24" s="161">
        <v>0</v>
      </c>
      <c r="W24" s="161">
        <v>0</v>
      </c>
      <c r="X24" s="237">
        <v>0</v>
      </c>
      <c r="Y24" s="339">
        <v>0</v>
      </c>
      <c r="Z24" s="161">
        <v>0</v>
      </c>
      <c r="AA24" s="161">
        <v>0</v>
      </c>
      <c r="AB24" s="161">
        <v>0</v>
      </c>
      <c r="AC24" s="161">
        <v>0</v>
      </c>
      <c r="AD24" s="237">
        <v>0</v>
      </c>
      <c r="AE24" s="35">
        <v>0</v>
      </c>
      <c r="AF24" s="36">
        <v>0</v>
      </c>
      <c r="AG24" s="36">
        <v>0</v>
      </c>
      <c r="AH24" s="36">
        <v>0</v>
      </c>
      <c r="AI24" s="161">
        <v>0</v>
      </c>
      <c r="AJ24" s="237">
        <v>0</v>
      </c>
      <c r="AK24" s="400">
        <v>0</v>
      </c>
    </row>
    <row r="25" spans="1:37" ht="18.600000000000001" thickBot="1">
      <c r="A25" s="727" t="s">
        <v>488</v>
      </c>
      <c r="B25" s="12">
        <v>12</v>
      </c>
      <c r="C25" s="242">
        <v>14</v>
      </c>
      <c r="D25" s="228">
        <f t="shared" si="0"/>
        <v>26</v>
      </c>
      <c r="E25" s="35">
        <v>5</v>
      </c>
      <c r="F25" s="36">
        <v>7</v>
      </c>
      <c r="G25" s="36">
        <v>5</v>
      </c>
      <c r="H25" s="36">
        <v>4</v>
      </c>
      <c r="I25" s="36">
        <v>2</v>
      </c>
      <c r="J25" s="161">
        <v>3</v>
      </c>
      <c r="K25" s="43">
        <f t="shared" si="1"/>
        <v>12</v>
      </c>
      <c r="L25" s="43">
        <f t="shared" si="2"/>
        <v>14</v>
      </c>
      <c r="M25" s="239">
        <f t="shared" si="3"/>
        <v>26</v>
      </c>
      <c r="N25" s="13">
        <v>8</v>
      </c>
      <c r="O25" s="145">
        <v>10</v>
      </c>
      <c r="P25" s="145">
        <f t="shared" si="4"/>
        <v>18</v>
      </c>
      <c r="Q25" s="72">
        <f t="shared" si="5"/>
        <v>0.69230769230769229</v>
      </c>
      <c r="R25" s="155">
        <v>1</v>
      </c>
      <c r="S25" s="161">
        <v>1</v>
      </c>
      <c r="T25" s="237">
        <v>2</v>
      </c>
      <c r="U25" s="35">
        <v>0</v>
      </c>
      <c r="V25" s="161">
        <v>1</v>
      </c>
      <c r="W25" s="161">
        <v>1</v>
      </c>
      <c r="X25" s="237">
        <v>2</v>
      </c>
      <c r="Y25" s="339">
        <v>0</v>
      </c>
      <c r="Z25" s="161">
        <v>0</v>
      </c>
      <c r="AA25" s="161">
        <v>1</v>
      </c>
      <c r="AB25" s="161">
        <v>1</v>
      </c>
      <c r="AC25" s="161">
        <v>0</v>
      </c>
      <c r="AD25" s="237">
        <v>2</v>
      </c>
      <c r="AE25" s="35">
        <v>1</v>
      </c>
      <c r="AF25" s="36">
        <v>0</v>
      </c>
      <c r="AG25" s="36">
        <v>1</v>
      </c>
      <c r="AH25" s="36">
        <v>0</v>
      </c>
      <c r="AI25" s="161">
        <v>0</v>
      </c>
      <c r="AJ25" s="237">
        <v>2</v>
      </c>
      <c r="AK25" s="400">
        <v>0.08</v>
      </c>
    </row>
    <row r="26" spans="1:37" ht="18.600000000000001" thickBot="1">
      <c r="A26" s="727" t="s">
        <v>489</v>
      </c>
      <c r="B26" s="37">
        <v>16</v>
      </c>
      <c r="C26" s="245">
        <v>38</v>
      </c>
      <c r="D26" s="228">
        <f t="shared" si="0"/>
        <v>54</v>
      </c>
      <c r="E26" s="357">
        <v>6</v>
      </c>
      <c r="F26" s="99">
        <v>26</v>
      </c>
      <c r="G26" s="99">
        <v>8</v>
      </c>
      <c r="H26" s="99">
        <v>12</v>
      </c>
      <c r="I26" s="99">
        <v>2</v>
      </c>
      <c r="J26" s="219">
        <v>0</v>
      </c>
      <c r="K26" s="43">
        <f t="shared" si="1"/>
        <v>16</v>
      </c>
      <c r="L26" s="43">
        <f t="shared" si="2"/>
        <v>38</v>
      </c>
      <c r="M26" s="237">
        <f t="shared" si="3"/>
        <v>54</v>
      </c>
      <c r="N26" s="39">
        <v>5</v>
      </c>
      <c r="O26" s="61">
        <v>17</v>
      </c>
      <c r="P26" s="145">
        <f t="shared" si="4"/>
        <v>22</v>
      </c>
      <c r="Q26" s="72">
        <f t="shared" si="5"/>
        <v>0.40740740740740738</v>
      </c>
      <c r="R26" s="162">
        <v>0</v>
      </c>
      <c r="S26" s="219">
        <v>5</v>
      </c>
      <c r="T26" s="247">
        <v>5</v>
      </c>
      <c r="U26" s="143">
        <v>3</v>
      </c>
      <c r="V26" s="171">
        <v>2</v>
      </c>
      <c r="W26" s="171">
        <v>0</v>
      </c>
      <c r="X26" s="247">
        <v>5</v>
      </c>
      <c r="Y26" s="362">
        <v>2</v>
      </c>
      <c r="Z26" s="171">
        <v>2</v>
      </c>
      <c r="AA26" s="171">
        <v>1</v>
      </c>
      <c r="AB26" s="171">
        <v>0</v>
      </c>
      <c r="AC26" s="171">
        <v>0</v>
      </c>
      <c r="AD26" s="237">
        <v>5</v>
      </c>
      <c r="AE26" s="143">
        <v>0</v>
      </c>
      <c r="AF26" s="102">
        <v>0</v>
      </c>
      <c r="AG26" s="102">
        <v>1</v>
      </c>
      <c r="AH26" s="102">
        <v>4</v>
      </c>
      <c r="AI26" s="171">
        <v>0</v>
      </c>
      <c r="AJ26" s="237">
        <v>5</v>
      </c>
      <c r="AK26" s="413">
        <v>0.1</v>
      </c>
    </row>
    <row r="27" spans="1:37" ht="18.600000000000001" thickBot="1">
      <c r="A27" s="727" t="s">
        <v>490</v>
      </c>
      <c r="B27" s="145">
        <v>3</v>
      </c>
      <c r="C27" s="242">
        <v>5</v>
      </c>
      <c r="D27" s="228">
        <f t="shared" si="0"/>
        <v>8</v>
      </c>
      <c r="E27" s="35">
        <v>1</v>
      </c>
      <c r="F27" s="36">
        <v>3</v>
      </c>
      <c r="G27" s="36">
        <v>0</v>
      </c>
      <c r="H27" s="36">
        <v>0</v>
      </c>
      <c r="I27" s="36">
        <v>2</v>
      </c>
      <c r="J27" s="36">
        <v>2</v>
      </c>
      <c r="K27" s="43">
        <f t="shared" si="1"/>
        <v>3</v>
      </c>
      <c r="L27" s="43">
        <f t="shared" si="2"/>
        <v>5</v>
      </c>
      <c r="M27" s="230">
        <f t="shared" si="3"/>
        <v>8</v>
      </c>
      <c r="N27" s="13">
        <v>3</v>
      </c>
      <c r="O27" s="145">
        <v>3</v>
      </c>
      <c r="P27" s="145">
        <f t="shared" si="4"/>
        <v>6</v>
      </c>
      <c r="Q27" s="322">
        <f t="shared" si="5"/>
        <v>0.75</v>
      </c>
      <c r="R27" s="155">
        <v>0</v>
      </c>
      <c r="S27" s="161">
        <v>0</v>
      </c>
      <c r="T27" s="237">
        <v>0</v>
      </c>
      <c r="U27" s="35">
        <v>0</v>
      </c>
      <c r="V27" s="36">
        <v>0</v>
      </c>
      <c r="W27" s="161">
        <v>0</v>
      </c>
      <c r="X27" s="237">
        <v>0</v>
      </c>
      <c r="Y27" s="35">
        <v>0</v>
      </c>
      <c r="Z27" s="36">
        <v>0</v>
      </c>
      <c r="AA27" s="36">
        <v>0</v>
      </c>
      <c r="AB27" s="36">
        <v>0</v>
      </c>
      <c r="AC27" s="161">
        <v>0</v>
      </c>
      <c r="AD27" s="237">
        <v>0</v>
      </c>
      <c r="AE27" s="35">
        <v>0</v>
      </c>
      <c r="AF27" s="36">
        <v>0</v>
      </c>
      <c r="AG27" s="36">
        <v>0</v>
      </c>
      <c r="AH27" s="36">
        <v>0</v>
      </c>
      <c r="AI27" s="161">
        <v>0</v>
      </c>
      <c r="AJ27" s="237">
        <v>0</v>
      </c>
      <c r="AK27" s="400">
        <v>0</v>
      </c>
    </row>
    <row r="28" spans="1:37" ht="18.600000000000001" thickBot="1">
      <c r="A28" s="727" t="s">
        <v>491</v>
      </c>
      <c r="B28" s="37">
        <v>19</v>
      </c>
      <c r="C28" s="245">
        <v>53</v>
      </c>
      <c r="D28" s="228">
        <f t="shared" si="0"/>
        <v>72</v>
      </c>
      <c r="E28" s="357">
        <v>0</v>
      </c>
      <c r="F28" s="99">
        <v>7</v>
      </c>
      <c r="G28" s="99">
        <v>12</v>
      </c>
      <c r="H28" s="99">
        <v>25</v>
      </c>
      <c r="I28" s="99">
        <v>7</v>
      </c>
      <c r="J28" s="219">
        <v>21</v>
      </c>
      <c r="K28" s="43">
        <f t="shared" si="1"/>
        <v>19</v>
      </c>
      <c r="L28" s="43">
        <f t="shared" si="2"/>
        <v>53</v>
      </c>
      <c r="M28" s="239">
        <f t="shared" si="3"/>
        <v>72</v>
      </c>
      <c r="N28" s="39">
        <v>0</v>
      </c>
      <c r="O28" s="61">
        <v>0</v>
      </c>
      <c r="P28" s="25">
        <f t="shared" si="4"/>
        <v>0</v>
      </c>
      <c r="Q28" s="249">
        <f t="shared" si="5"/>
        <v>0</v>
      </c>
      <c r="R28" s="162">
        <v>0</v>
      </c>
      <c r="S28" s="219">
        <v>0</v>
      </c>
      <c r="T28" s="247">
        <v>0</v>
      </c>
      <c r="U28" s="143">
        <v>0</v>
      </c>
      <c r="V28" s="171">
        <v>0</v>
      </c>
      <c r="W28" s="171">
        <v>0</v>
      </c>
      <c r="X28" s="247">
        <v>0</v>
      </c>
      <c r="Y28" s="362">
        <v>0</v>
      </c>
      <c r="Z28" s="171">
        <v>0</v>
      </c>
      <c r="AA28" s="171">
        <v>0</v>
      </c>
      <c r="AB28" s="171">
        <v>0</v>
      </c>
      <c r="AC28" s="171">
        <v>0</v>
      </c>
      <c r="AD28" s="237">
        <v>0</v>
      </c>
      <c r="AE28" s="143">
        <v>0</v>
      </c>
      <c r="AF28" s="102">
        <v>0</v>
      </c>
      <c r="AG28" s="102">
        <v>0</v>
      </c>
      <c r="AH28" s="102">
        <v>0</v>
      </c>
      <c r="AI28" s="171">
        <v>0</v>
      </c>
      <c r="AJ28" s="237">
        <v>0</v>
      </c>
      <c r="AK28" s="364">
        <v>0</v>
      </c>
    </row>
    <row r="29" spans="1:37" ht="18.600000000000001" thickBot="1">
      <c r="A29" s="727" t="s">
        <v>492</v>
      </c>
      <c r="B29" s="1">
        <v>8</v>
      </c>
      <c r="C29" s="240">
        <v>11</v>
      </c>
      <c r="D29" s="228">
        <f t="shared" si="0"/>
        <v>19</v>
      </c>
      <c r="E29" s="35">
        <v>4</v>
      </c>
      <c r="F29" s="36">
        <v>6</v>
      </c>
      <c r="G29" s="36">
        <v>4</v>
      </c>
      <c r="H29" s="36">
        <v>5</v>
      </c>
      <c r="I29" s="36">
        <v>0</v>
      </c>
      <c r="J29" s="161">
        <v>0</v>
      </c>
      <c r="K29" s="43">
        <f t="shared" si="1"/>
        <v>8</v>
      </c>
      <c r="L29" s="43">
        <f t="shared" si="2"/>
        <v>11</v>
      </c>
      <c r="M29" s="239">
        <f t="shared" si="3"/>
        <v>19</v>
      </c>
      <c r="N29" s="4">
        <v>8</v>
      </c>
      <c r="O29" s="2">
        <v>11</v>
      </c>
      <c r="P29" s="2">
        <f t="shared" si="4"/>
        <v>19</v>
      </c>
      <c r="Q29" s="122">
        <f t="shared" si="5"/>
        <v>1</v>
      </c>
      <c r="R29" s="157">
        <v>0</v>
      </c>
      <c r="S29" s="223">
        <v>0</v>
      </c>
      <c r="T29" s="229">
        <v>0</v>
      </c>
      <c r="U29" s="153">
        <v>0</v>
      </c>
      <c r="V29" s="159">
        <v>0</v>
      </c>
      <c r="W29" s="159">
        <v>0</v>
      </c>
      <c r="X29" s="228">
        <v>0</v>
      </c>
      <c r="Y29" s="336">
        <v>0</v>
      </c>
      <c r="Z29" s="159">
        <v>0</v>
      </c>
      <c r="AA29" s="159">
        <v>0</v>
      </c>
      <c r="AB29" s="159">
        <v>0</v>
      </c>
      <c r="AC29" s="159">
        <v>0</v>
      </c>
      <c r="AD29" s="228">
        <v>0</v>
      </c>
      <c r="AE29" s="35">
        <v>0</v>
      </c>
      <c r="AF29" s="36">
        <v>0</v>
      </c>
      <c r="AG29" s="36">
        <v>0</v>
      </c>
      <c r="AH29" s="36">
        <v>0</v>
      </c>
      <c r="AI29" s="161">
        <v>0</v>
      </c>
      <c r="AJ29" s="237">
        <v>0</v>
      </c>
      <c r="AK29" s="364">
        <v>0</v>
      </c>
    </row>
    <row r="30" spans="1:37" ht="18.600000000000001" thickBot="1">
      <c r="A30" s="727" t="s">
        <v>493</v>
      </c>
      <c r="B30" s="37">
        <v>2</v>
      </c>
      <c r="C30" s="245">
        <v>16</v>
      </c>
      <c r="D30" s="228">
        <f t="shared" si="0"/>
        <v>18</v>
      </c>
      <c r="E30" s="357">
        <v>2</v>
      </c>
      <c r="F30" s="99">
        <v>12</v>
      </c>
      <c r="G30" s="99">
        <v>0</v>
      </c>
      <c r="H30" s="99">
        <v>2</v>
      </c>
      <c r="I30" s="99">
        <v>0</v>
      </c>
      <c r="J30" s="219">
        <v>2</v>
      </c>
      <c r="K30" s="43">
        <f t="shared" si="1"/>
        <v>2</v>
      </c>
      <c r="L30" s="43">
        <f t="shared" si="2"/>
        <v>16</v>
      </c>
      <c r="M30" s="237">
        <f t="shared" si="3"/>
        <v>18</v>
      </c>
      <c r="N30" s="39">
        <v>1</v>
      </c>
      <c r="O30" s="61">
        <v>5</v>
      </c>
      <c r="P30" s="25">
        <f t="shared" si="4"/>
        <v>6</v>
      </c>
      <c r="Q30" s="249">
        <f t="shared" si="5"/>
        <v>0.33333333333333331</v>
      </c>
      <c r="R30" s="162">
        <v>0</v>
      </c>
      <c r="S30" s="219">
        <v>2</v>
      </c>
      <c r="T30" s="247">
        <v>2</v>
      </c>
      <c r="U30" s="143">
        <v>2</v>
      </c>
      <c r="V30" s="171">
        <v>0</v>
      </c>
      <c r="W30" s="171">
        <v>0</v>
      </c>
      <c r="X30" s="247">
        <v>2</v>
      </c>
      <c r="Y30" s="362">
        <v>0</v>
      </c>
      <c r="Z30" s="171">
        <v>2</v>
      </c>
      <c r="AA30" s="171">
        <v>0</v>
      </c>
      <c r="AB30" s="171">
        <v>0</v>
      </c>
      <c r="AC30" s="171">
        <v>0</v>
      </c>
      <c r="AD30" s="237">
        <v>2</v>
      </c>
      <c r="AE30" s="143">
        <v>0</v>
      </c>
      <c r="AF30" s="102">
        <v>0</v>
      </c>
      <c r="AG30" s="102">
        <v>1</v>
      </c>
      <c r="AH30" s="102">
        <v>1</v>
      </c>
      <c r="AI30" s="171">
        <v>0</v>
      </c>
      <c r="AJ30" s="237">
        <v>2</v>
      </c>
      <c r="AK30" s="413">
        <v>0.11</v>
      </c>
    </row>
    <row r="31" spans="1:37" ht="18.600000000000001" thickBot="1">
      <c r="A31" s="727" t="s">
        <v>494</v>
      </c>
      <c r="B31" s="44">
        <v>12</v>
      </c>
      <c r="C31" s="301">
        <v>38</v>
      </c>
      <c r="D31" s="228">
        <f t="shared" si="0"/>
        <v>50</v>
      </c>
      <c r="E31" s="402">
        <v>10</v>
      </c>
      <c r="F31" s="403">
        <v>18</v>
      </c>
      <c r="G31" s="403">
        <v>0</v>
      </c>
      <c r="H31" s="403">
        <v>6</v>
      </c>
      <c r="I31" s="403">
        <v>2</v>
      </c>
      <c r="J31" s="404">
        <v>14</v>
      </c>
      <c r="K31" s="43">
        <f t="shared" si="1"/>
        <v>12</v>
      </c>
      <c r="L31" s="43">
        <f t="shared" si="2"/>
        <v>38</v>
      </c>
      <c r="M31" s="230">
        <f t="shared" si="3"/>
        <v>50</v>
      </c>
      <c r="N31" s="46">
        <v>7</v>
      </c>
      <c r="O31" s="45">
        <v>33</v>
      </c>
      <c r="P31" s="2">
        <f t="shared" si="4"/>
        <v>40</v>
      </c>
      <c r="Q31" s="5">
        <f t="shared" si="5"/>
        <v>0.8</v>
      </c>
      <c r="R31" s="405">
        <v>0</v>
      </c>
      <c r="S31" s="406">
        <v>1</v>
      </c>
      <c r="T31" s="237">
        <f t="shared" ref="T31" si="6">SUM(R31:S31)</f>
        <v>1</v>
      </c>
      <c r="U31" s="407">
        <v>1</v>
      </c>
      <c r="V31" s="408">
        <v>0</v>
      </c>
      <c r="W31" s="408">
        <v>0</v>
      </c>
      <c r="X31" s="302">
        <v>1</v>
      </c>
      <c r="Y31" s="409">
        <v>0</v>
      </c>
      <c r="Z31" s="408">
        <v>0</v>
      </c>
      <c r="AA31" s="408">
        <v>1</v>
      </c>
      <c r="AB31" s="408">
        <v>0</v>
      </c>
      <c r="AC31" s="408">
        <v>0</v>
      </c>
      <c r="AD31" s="302">
        <v>1</v>
      </c>
      <c r="AE31" s="402">
        <v>0</v>
      </c>
      <c r="AF31" s="403">
        <v>0</v>
      </c>
      <c r="AG31" s="403">
        <v>0</v>
      </c>
      <c r="AH31" s="403">
        <v>1</v>
      </c>
      <c r="AI31" s="406">
        <v>0</v>
      </c>
      <c r="AJ31" s="303">
        <v>1</v>
      </c>
      <c r="AK31" s="400">
        <f t="shared" ref="AK31" si="7">SUM(T31/C31)</f>
        <v>2.6315789473684209E-2</v>
      </c>
    </row>
    <row r="32" spans="1:37" ht="18.600000000000001" thickBot="1">
      <c r="A32" s="727" t="s">
        <v>495</v>
      </c>
      <c r="B32" s="37">
        <v>7</v>
      </c>
      <c r="C32" s="245">
        <v>10</v>
      </c>
      <c r="D32" s="228">
        <f t="shared" si="0"/>
        <v>17</v>
      </c>
      <c r="E32" s="357">
        <v>3</v>
      </c>
      <c r="F32" s="99">
        <v>7</v>
      </c>
      <c r="G32" s="99">
        <v>4</v>
      </c>
      <c r="H32" s="99">
        <v>2</v>
      </c>
      <c r="I32" s="99">
        <v>0</v>
      </c>
      <c r="J32" s="219">
        <v>1</v>
      </c>
      <c r="K32" s="43">
        <f t="shared" si="1"/>
        <v>7</v>
      </c>
      <c r="L32" s="43">
        <f t="shared" si="2"/>
        <v>10</v>
      </c>
      <c r="M32" s="239">
        <f t="shared" si="3"/>
        <v>17</v>
      </c>
      <c r="N32" s="143">
        <v>0</v>
      </c>
      <c r="O32" s="102">
        <v>3</v>
      </c>
      <c r="P32" s="145">
        <f t="shared" si="4"/>
        <v>3</v>
      </c>
      <c r="Q32" s="72">
        <f t="shared" si="5"/>
        <v>0.17647058823529413</v>
      </c>
      <c r="R32" s="162">
        <v>0</v>
      </c>
      <c r="S32" s="219">
        <v>0</v>
      </c>
      <c r="T32" s="247">
        <v>0</v>
      </c>
      <c r="U32" s="143">
        <v>0</v>
      </c>
      <c r="V32" s="171">
        <v>0</v>
      </c>
      <c r="W32" s="171">
        <v>0</v>
      </c>
      <c r="X32" s="247">
        <v>0</v>
      </c>
      <c r="Y32" s="362">
        <v>0</v>
      </c>
      <c r="Z32" s="171">
        <v>0</v>
      </c>
      <c r="AA32" s="171">
        <v>0</v>
      </c>
      <c r="AB32" s="171">
        <v>0</v>
      </c>
      <c r="AC32" s="171">
        <v>0</v>
      </c>
      <c r="AD32" s="237">
        <v>0</v>
      </c>
      <c r="AE32" s="143">
        <v>0</v>
      </c>
      <c r="AF32" s="102">
        <v>0</v>
      </c>
      <c r="AG32" s="102">
        <v>0</v>
      </c>
      <c r="AH32" s="102">
        <v>0</v>
      </c>
      <c r="AI32" s="171">
        <v>0</v>
      </c>
      <c r="AJ32" s="237">
        <v>0</v>
      </c>
      <c r="AK32" s="413">
        <v>0</v>
      </c>
    </row>
    <row r="33" spans="1:37" ht="18.600000000000001" thickBot="1">
      <c r="A33" s="729" t="s">
        <v>496</v>
      </c>
      <c r="B33" s="118">
        <v>3</v>
      </c>
      <c r="C33" s="281">
        <v>12</v>
      </c>
      <c r="D33" s="228">
        <f t="shared" si="0"/>
        <v>15</v>
      </c>
      <c r="E33" s="357">
        <v>0</v>
      </c>
      <c r="F33" s="99">
        <v>1</v>
      </c>
      <c r="G33" s="99">
        <v>1</v>
      </c>
      <c r="H33" s="99">
        <v>9</v>
      </c>
      <c r="I33" s="99">
        <v>2</v>
      </c>
      <c r="J33" s="99">
        <v>2</v>
      </c>
      <c r="K33" s="43">
        <f t="shared" si="1"/>
        <v>3</v>
      </c>
      <c r="L33" s="43">
        <f t="shared" si="2"/>
        <v>12</v>
      </c>
      <c r="M33" s="237">
        <f t="shared" si="3"/>
        <v>15</v>
      </c>
      <c r="N33" s="143">
        <v>2</v>
      </c>
      <c r="O33" s="102">
        <v>9</v>
      </c>
      <c r="P33" s="201">
        <f t="shared" si="4"/>
        <v>11</v>
      </c>
      <c r="Q33" s="72">
        <f t="shared" si="5"/>
        <v>0.73333333333333328</v>
      </c>
      <c r="R33" s="162">
        <v>0</v>
      </c>
      <c r="S33" s="389">
        <v>0</v>
      </c>
      <c r="T33" s="257">
        <v>0</v>
      </c>
      <c r="U33" s="389">
        <v>0</v>
      </c>
      <c r="V33" s="99">
        <v>0</v>
      </c>
      <c r="W33" s="389">
        <v>0</v>
      </c>
      <c r="X33" s="257">
        <v>0</v>
      </c>
      <c r="Y33" s="389">
        <v>0</v>
      </c>
      <c r="Z33" s="99">
        <v>0</v>
      </c>
      <c r="AA33" s="99">
        <v>0</v>
      </c>
      <c r="AB33" s="99">
        <v>0</v>
      </c>
      <c r="AC33" s="389">
        <v>0</v>
      </c>
      <c r="AD33" s="257">
        <v>0</v>
      </c>
      <c r="AE33" s="389">
        <v>0</v>
      </c>
      <c r="AF33" s="99">
        <v>0</v>
      </c>
      <c r="AG33" s="99">
        <v>0</v>
      </c>
      <c r="AH33" s="99">
        <v>0</v>
      </c>
      <c r="AI33" s="389">
        <v>0</v>
      </c>
      <c r="AJ33" s="257">
        <v>0</v>
      </c>
      <c r="AK33" s="414">
        <v>0</v>
      </c>
    </row>
    <row r="34" spans="1:37" ht="18">
      <c r="A34" s="730" t="s">
        <v>497</v>
      </c>
      <c r="B34" s="37">
        <v>3</v>
      </c>
      <c r="C34" s="245">
        <v>13</v>
      </c>
      <c r="D34" s="228">
        <f t="shared" si="0"/>
        <v>16</v>
      </c>
      <c r="E34" s="357">
        <v>2</v>
      </c>
      <c r="F34" s="99">
        <v>5</v>
      </c>
      <c r="G34" s="99">
        <v>1</v>
      </c>
      <c r="H34" s="99">
        <v>7</v>
      </c>
      <c r="I34" s="99">
        <v>0</v>
      </c>
      <c r="J34" s="219">
        <v>1</v>
      </c>
      <c r="K34" s="43">
        <f t="shared" si="1"/>
        <v>3</v>
      </c>
      <c r="L34" s="43">
        <f t="shared" si="2"/>
        <v>13</v>
      </c>
      <c r="M34" s="229">
        <f t="shared" si="3"/>
        <v>16</v>
      </c>
      <c r="N34" s="143">
        <v>1</v>
      </c>
      <c r="O34" s="102">
        <v>11</v>
      </c>
      <c r="P34" s="145">
        <f t="shared" si="4"/>
        <v>12</v>
      </c>
      <c r="Q34" s="72">
        <f t="shared" si="5"/>
        <v>0.75</v>
      </c>
      <c r="R34" s="162">
        <v>0</v>
      </c>
      <c r="S34" s="219">
        <v>0</v>
      </c>
      <c r="T34" s="247">
        <v>0</v>
      </c>
      <c r="U34" s="143">
        <v>0</v>
      </c>
      <c r="V34" s="171">
        <v>0</v>
      </c>
      <c r="W34" s="171">
        <v>0</v>
      </c>
      <c r="X34" s="247">
        <v>0</v>
      </c>
      <c r="Y34" s="362">
        <v>0</v>
      </c>
      <c r="Z34" s="171">
        <v>0</v>
      </c>
      <c r="AA34" s="171">
        <v>0</v>
      </c>
      <c r="AB34" s="171">
        <v>0</v>
      </c>
      <c r="AC34" s="171">
        <v>0</v>
      </c>
      <c r="AD34" s="237">
        <v>0</v>
      </c>
      <c r="AE34" s="143">
        <v>0</v>
      </c>
      <c r="AF34" s="102">
        <v>0</v>
      </c>
      <c r="AG34" s="102">
        <v>0</v>
      </c>
      <c r="AH34" s="102">
        <v>0</v>
      </c>
      <c r="AI34" s="171">
        <v>0</v>
      </c>
      <c r="AJ34" s="237">
        <v>0</v>
      </c>
      <c r="AK34" s="413">
        <v>0</v>
      </c>
    </row>
    <row r="35" spans="1:37" ht="20.399999999999999" thickBot="1">
      <c r="A35" s="731" t="s">
        <v>3</v>
      </c>
      <c r="B35" s="732">
        <f t="shared" ref="B35:N35" si="8">SUM(B7:B34)</f>
        <v>199</v>
      </c>
      <c r="C35" s="733">
        <f t="shared" si="8"/>
        <v>554</v>
      </c>
      <c r="D35" s="734">
        <f t="shared" si="8"/>
        <v>753</v>
      </c>
      <c r="E35" s="735">
        <f t="shared" si="8"/>
        <v>82</v>
      </c>
      <c r="F35" s="460">
        <f t="shared" si="8"/>
        <v>242</v>
      </c>
      <c r="G35" s="460">
        <f t="shared" si="8"/>
        <v>73</v>
      </c>
      <c r="H35" s="460">
        <f t="shared" si="8"/>
        <v>206</v>
      </c>
      <c r="I35" s="460">
        <f t="shared" si="8"/>
        <v>44</v>
      </c>
      <c r="J35" s="459">
        <f t="shared" si="8"/>
        <v>106</v>
      </c>
      <c r="K35" s="736">
        <f t="shared" si="8"/>
        <v>199</v>
      </c>
      <c r="L35" s="736">
        <f t="shared" si="8"/>
        <v>554</v>
      </c>
      <c r="M35" s="734">
        <f>SUM(M7:M34)</f>
        <v>753</v>
      </c>
      <c r="N35" s="735">
        <f t="shared" si="8"/>
        <v>119</v>
      </c>
      <c r="O35" s="460">
        <f>SUM(O7:O34)</f>
        <v>337</v>
      </c>
      <c r="P35" s="25">
        <f t="shared" si="4"/>
        <v>456</v>
      </c>
      <c r="Q35" s="203">
        <f t="shared" si="5"/>
        <v>0.60557768924302791</v>
      </c>
      <c r="R35" s="464">
        <f t="shared" ref="R35:AJ35" si="9">SUM(R7:R34)</f>
        <v>5</v>
      </c>
      <c r="S35" s="459">
        <f t="shared" si="9"/>
        <v>31</v>
      </c>
      <c r="T35" s="734">
        <f t="shared" si="9"/>
        <v>36</v>
      </c>
      <c r="U35" s="737">
        <f t="shared" si="9"/>
        <v>26</v>
      </c>
      <c r="V35" s="738">
        <f t="shared" si="9"/>
        <v>8</v>
      </c>
      <c r="W35" s="739">
        <f t="shared" si="9"/>
        <v>2</v>
      </c>
      <c r="X35" s="238">
        <f t="shared" si="9"/>
        <v>36</v>
      </c>
      <c r="Y35" s="737">
        <f t="shared" si="9"/>
        <v>3</v>
      </c>
      <c r="Z35" s="738">
        <f t="shared" si="9"/>
        <v>4</v>
      </c>
      <c r="AA35" s="738">
        <f t="shared" si="9"/>
        <v>12</v>
      </c>
      <c r="AB35" s="738">
        <f t="shared" si="9"/>
        <v>1</v>
      </c>
      <c r="AC35" s="739">
        <f t="shared" si="9"/>
        <v>16</v>
      </c>
      <c r="AD35" s="734">
        <f t="shared" si="9"/>
        <v>36</v>
      </c>
      <c r="AE35" s="737">
        <f t="shared" si="9"/>
        <v>1</v>
      </c>
      <c r="AF35" s="738">
        <f t="shared" si="9"/>
        <v>3</v>
      </c>
      <c r="AG35" s="738">
        <f t="shared" si="9"/>
        <v>7</v>
      </c>
      <c r="AH35" s="738">
        <f t="shared" si="9"/>
        <v>20</v>
      </c>
      <c r="AI35" s="739">
        <f t="shared" si="9"/>
        <v>5</v>
      </c>
      <c r="AJ35" s="734">
        <f t="shared" si="9"/>
        <v>36</v>
      </c>
      <c r="AK35" s="400">
        <v>0.05</v>
      </c>
    </row>
    <row r="36" spans="1:37">
      <c r="E36" s="529"/>
      <c r="F36" s="529"/>
      <c r="G36" s="529"/>
      <c r="H36" s="529"/>
      <c r="I36" s="529"/>
      <c r="J36" s="529"/>
      <c r="N36" s="529"/>
      <c r="O36" s="529"/>
      <c r="U36" s="529"/>
      <c r="V36" s="529"/>
      <c r="W36" s="529"/>
    </row>
    <row r="37" spans="1:37">
      <c r="N37" s="529"/>
      <c r="O37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M3:M6"/>
    <mergeCell ref="E2:M2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view="pageBreakPreview" topLeftCell="C2" zoomScale="60" zoomScaleNormal="50" workbookViewId="0">
      <selection activeCell="P26" sqref="P26"/>
    </sheetView>
  </sheetViews>
  <sheetFormatPr defaultColWidth="9" defaultRowHeight="15.6"/>
  <cols>
    <col min="1" max="1" width="26.44140625" style="178" customWidth="1"/>
    <col min="2" max="16384" width="9" style="178"/>
  </cols>
  <sheetData>
    <row r="1" spans="1:37" ht="60.75" customHeight="1" thickBot="1">
      <c r="A1" s="1024" t="s">
        <v>515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025"/>
    </row>
    <row r="2" spans="1:37" ht="21" customHeight="1">
      <c r="A2" s="1167" t="s">
        <v>510</v>
      </c>
      <c r="B2" s="1347" t="s">
        <v>511</v>
      </c>
      <c r="C2" s="1348"/>
      <c r="D2" s="1349"/>
      <c r="E2" s="1342" t="s">
        <v>512</v>
      </c>
      <c r="F2" s="1343"/>
      <c r="G2" s="1343"/>
      <c r="H2" s="1343"/>
      <c r="I2" s="1343"/>
      <c r="J2" s="1343"/>
      <c r="K2" s="1343"/>
      <c r="L2" s="1343"/>
      <c r="M2" s="1344"/>
      <c r="N2" s="1347" t="s">
        <v>215</v>
      </c>
      <c r="O2" s="1348"/>
      <c r="P2" s="1348"/>
      <c r="Q2" s="1349"/>
      <c r="R2" s="1353" t="s">
        <v>513</v>
      </c>
      <c r="S2" s="1354"/>
      <c r="T2" s="1354"/>
      <c r="U2" s="1354"/>
      <c r="V2" s="1354"/>
      <c r="W2" s="1354"/>
      <c r="X2" s="1354"/>
      <c r="Y2" s="1354"/>
      <c r="Z2" s="1354"/>
      <c r="AA2" s="1354"/>
      <c r="AB2" s="1354"/>
      <c r="AC2" s="1354"/>
      <c r="AD2" s="1354"/>
      <c r="AE2" s="1354"/>
      <c r="AF2" s="1354"/>
      <c r="AG2" s="1354"/>
      <c r="AH2" s="1354"/>
      <c r="AI2" s="1354"/>
      <c r="AJ2" s="1354"/>
      <c r="AK2" s="1355" t="s">
        <v>514</v>
      </c>
    </row>
    <row r="3" spans="1:37">
      <c r="A3" s="1168"/>
      <c r="B3" s="1357" t="s">
        <v>169</v>
      </c>
      <c r="C3" s="1358" t="s">
        <v>170</v>
      </c>
      <c r="D3" s="1359" t="s">
        <v>171</v>
      </c>
      <c r="E3" s="1162" t="s">
        <v>218</v>
      </c>
      <c r="F3" s="1156"/>
      <c r="G3" s="1156" t="s">
        <v>1</v>
      </c>
      <c r="H3" s="1156"/>
      <c r="I3" s="1156" t="s">
        <v>2</v>
      </c>
      <c r="J3" s="1156"/>
      <c r="K3" s="1364" t="s">
        <v>172</v>
      </c>
      <c r="L3" s="1359" t="s">
        <v>173</v>
      </c>
      <c r="M3" s="1345" t="s">
        <v>174</v>
      </c>
      <c r="N3" s="1350"/>
      <c r="O3" s="1351"/>
      <c r="P3" s="1351"/>
      <c r="Q3" s="1352"/>
      <c r="R3" s="1360" t="s">
        <v>175</v>
      </c>
      <c r="S3" s="1361"/>
      <c r="T3" s="1361"/>
      <c r="U3" s="1361" t="s">
        <v>176</v>
      </c>
      <c r="V3" s="1361"/>
      <c r="W3" s="1361"/>
      <c r="X3" s="1361"/>
      <c r="Y3" s="1361" t="s">
        <v>177</v>
      </c>
      <c r="Z3" s="1361"/>
      <c r="AA3" s="1361"/>
      <c r="AB3" s="1361"/>
      <c r="AC3" s="1361"/>
      <c r="AD3" s="1361"/>
      <c r="AE3" s="1365" t="s">
        <v>178</v>
      </c>
      <c r="AF3" s="1365"/>
      <c r="AG3" s="1365"/>
      <c r="AH3" s="1365"/>
      <c r="AI3" s="1365"/>
      <c r="AJ3" s="1365"/>
      <c r="AK3" s="1356"/>
    </row>
    <row r="4" spans="1:37" ht="19.5" customHeight="1">
      <c r="A4" s="1168"/>
      <c r="B4" s="1357"/>
      <c r="C4" s="1358"/>
      <c r="D4" s="1359"/>
      <c r="E4" s="1162"/>
      <c r="F4" s="1156"/>
      <c r="G4" s="1156"/>
      <c r="H4" s="1156"/>
      <c r="I4" s="1156"/>
      <c r="J4" s="1156"/>
      <c r="K4" s="1364"/>
      <c r="L4" s="1359"/>
      <c r="M4" s="1023"/>
      <c r="N4" s="1350"/>
      <c r="O4" s="1351"/>
      <c r="P4" s="1351"/>
      <c r="Q4" s="1352"/>
      <c r="R4" s="1360"/>
      <c r="S4" s="1361"/>
      <c r="T4" s="1361"/>
      <c r="U4" s="1361"/>
      <c r="V4" s="1361"/>
      <c r="W4" s="1361"/>
      <c r="X4" s="1361"/>
      <c r="Y4" s="1361"/>
      <c r="Z4" s="1361"/>
      <c r="AA4" s="1361"/>
      <c r="AB4" s="1361"/>
      <c r="AC4" s="1361"/>
      <c r="AD4" s="1361"/>
      <c r="AE4" s="1365"/>
      <c r="AF4" s="1365"/>
      <c r="AG4" s="1365"/>
      <c r="AH4" s="1365"/>
      <c r="AI4" s="1365"/>
      <c r="AJ4" s="1365"/>
      <c r="AK4" s="1356"/>
    </row>
    <row r="5" spans="1:37">
      <c r="A5" s="1168"/>
      <c r="B5" s="1357"/>
      <c r="C5" s="1358"/>
      <c r="D5" s="1359"/>
      <c r="E5" s="1162" t="s">
        <v>169</v>
      </c>
      <c r="F5" s="1156" t="s">
        <v>170</v>
      </c>
      <c r="G5" s="1156" t="s">
        <v>169</v>
      </c>
      <c r="H5" s="1156" t="s">
        <v>170</v>
      </c>
      <c r="I5" s="1156" t="s">
        <v>169</v>
      </c>
      <c r="J5" s="1156" t="s">
        <v>170</v>
      </c>
      <c r="K5" s="1364"/>
      <c r="L5" s="1359"/>
      <c r="M5" s="1023"/>
      <c r="N5" s="1357" t="s">
        <v>169</v>
      </c>
      <c r="O5" s="1358" t="s">
        <v>170</v>
      </c>
      <c r="P5" s="1358" t="s">
        <v>171</v>
      </c>
      <c r="Q5" s="1362" t="s">
        <v>179</v>
      </c>
      <c r="R5" s="1363" t="s">
        <v>169</v>
      </c>
      <c r="S5" s="1366" t="s">
        <v>170</v>
      </c>
      <c r="T5" s="1364" t="s">
        <v>180</v>
      </c>
      <c r="U5" s="1366" t="s">
        <v>219</v>
      </c>
      <c r="V5" s="1366" t="s">
        <v>181</v>
      </c>
      <c r="W5" s="1366" t="s">
        <v>182</v>
      </c>
      <c r="X5" s="1364" t="s">
        <v>180</v>
      </c>
      <c r="Y5" s="1366" t="s">
        <v>183</v>
      </c>
      <c r="Z5" s="1366" t="s">
        <v>184</v>
      </c>
      <c r="AA5" s="1366" t="s">
        <v>185</v>
      </c>
      <c r="AB5" s="1366" t="s">
        <v>186</v>
      </c>
      <c r="AC5" s="1366" t="s">
        <v>187</v>
      </c>
      <c r="AD5" s="1364" t="s">
        <v>171</v>
      </c>
      <c r="AE5" s="1366" t="s">
        <v>188</v>
      </c>
      <c r="AF5" s="1366" t="s">
        <v>189</v>
      </c>
      <c r="AG5" s="1366" t="s">
        <v>190</v>
      </c>
      <c r="AH5" s="1366" t="s">
        <v>191</v>
      </c>
      <c r="AI5" s="1366" t="s">
        <v>192</v>
      </c>
      <c r="AJ5" s="1364" t="s">
        <v>193</v>
      </c>
      <c r="AK5" s="1356"/>
    </row>
    <row r="6" spans="1:37" ht="20.25" customHeight="1" thickBot="1">
      <c r="A6" s="1169"/>
      <c r="B6" s="1357"/>
      <c r="C6" s="1358"/>
      <c r="D6" s="1359"/>
      <c r="E6" s="1162"/>
      <c r="F6" s="1156"/>
      <c r="G6" s="1156"/>
      <c r="H6" s="1156"/>
      <c r="I6" s="1156"/>
      <c r="J6" s="1156"/>
      <c r="K6" s="1364"/>
      <c r="L6" s="1359"/>
      <c r="M6" s="1346"/>
      <c r="N6" s="1357"/>
      <c r="O6" s="1358"/>
      <c r="P6" s="1358"/>
      <c r="Q6" s="1362"/>
      <c r="R6" s="1363"/>
      <c r="S6" s="1366"/>
      <c r="T6" s="1364"/>
      <c r="U6" s="1366"/>
      <c r="V6" s="1366"/>
      <c r="W6" s="1366"/>
      <c r="X6" s="1364"/>
      <c r="Y6" s="1366"/>
      <c r="Z6" s="1366"/>
      <c r="AA6" s="1366"/>
      <c r="AB6" s="1366"/>
      <c r="AC6" s="1366"/>
      <c r="AD6" s="1364"/>
      <c r="AE6" s="1366"/>
      <c r="AF6" s="1366"/>
      <c r="AG6" s="1366"/>
      <c r="AH6" s="1366"/>
      <c r="AI6" s="1366"/>
      <c r="AJ6" s="1364"/>
      <c r="AK6" s="1356"/>
    </row>
    <row r="7" spans="1:37" ht="19.8">
      <c r="A7" s="527" t="s">
        <v>498</v>
      </c>
      <c r="B7" s="60">
        <v>11</v>
      </c>
      <c r="C7" s="61">
        <v>43</v>
      </c>
      <c r="D7" s="62">
        <f>SUM(B7:C7)</f>
        <v>54</v>
      </c>
      <c r="E7" s="101">
        <v>2</v>
      </c>
      <c r="F7" s="102">
        <v>8</v>
      </c>
      <c r="G7" s="102">
        <v>4</v>
      </c>
      <c r="H7" s="102">
        <v>21</v>
      </c>
      <c r="I7" s="102">
        <v>5</v>
      </c>
      <c r="J7" s="102">
        <v>14</v>
      </c>
      <c r="K7" s="90">
        <f>SUM(E7,G7,I7)</f>
        <v>11</v>
      </c>
      <c r="L7" s="62">
        <f>SUM(F7,H7,J7)</f>
        <v>43</v>
      </c>
      <c r="M7" s="252">
        <f>K7+L7</f>
        <v>54</v>
      </c>
      <c r="N7" s="60">
        <v>11</v>
      </c>
      <c r="O7" s="61">
        <v>40</v>
      </c>
      <c r="P7" s="61">
        <f>SUM(N7:O7)</f>
        <v>51</v>
      </c>
      <c r="Q7" s="64">
        <f>P7/D7</f>
        <v>0.94444444444444442</v>
      </c>
      <c r="R7" s="101">
        <v>0</v>
      </c>
      <c r="S7" s="102">
        <v>3</v>
      </c>
      <c r="T7" s="90">
        <f>SUM(R7,S7)</f>
        <v>3</v>
      </c>
      <c r="U7" s="102">
        <v>3</v>
      </c>
      <c r="V7" s="102">
        <v>0</v>
      </c>
      <c r="W7" s="102">
        <v>0</v>
      </c>
      <c r="X7" s="90">
        <f>SUM(U7:W7)</f>
        <v>3</v>
      </c>
      <c r="Y7" s="102">
        <v>0</v>
      </c>
      <c r="Z7" s="102">
        <v>0</v>
      </c>
      <c r="AA7" s="102">
        <v>0</v>
      </c>
      <c r="AB7" s="102">
        <v>2</v>
      </c>
      <c r="AC7" s="102">
        <v>1</v>
      </c>
      <c r="AD7" s="90">
        <f>SUM(Y7:AC7)</f>
        <v>3</v>
      </c>
      <c r="AE7" s="425">
        <v>0</v>
      </c>
      <c r="AF7" s="425">
        <v>0</v>
      </c>
      <c r="AG7" s="425">
        <v>0</v>
      </c>
      <c r="AH7" s="425">
        <v>2</v>
      </c>
      <c r="AI7" s="425">
        <v>1</v>
      </c>
      <c r="AJ7" s="90">
        <f>SUM(AE7:AI7)</f>
        <v>3</v>
      </c>
      <c r="AK7" s="420">
        <f>AJ7/D7</f>
        <v>5.5555555555555552E-2</v>
      </c>
    </row>
    <row r="8" spans="1:37" ht="19.8">
      <c r="A8" s="519" t="s">
        <v>499</v>
      </c>
      <c r="B8" s="91">
        <v>9</v>
      </c>
      <c r="C8" s="31">
        <v>22</v>
      </c>
      <c r="D8" s="92">
        <f t="shared" ref="D8:D18" si="0">SUM(B8:C8)</f>
        <v>31</v>
      </c>
      <c r="E8" s="98">
        <v>1</v>
      </c>
      <c r="F8" s="99">
        <v>5</v>
      </c>
      <c r="G8" s="99">
        <v>3</v>
      </c>
      <c r="H8" s="99">
        <v>10</v>
      </c>
      <c r="I8" s="99">
        <v>5</v>
      </c>
      <c r="J8" s="99">
        <v>7</v>
      </c>
      <c r="K8" s="32">
        <f t="shared" ref="K8:L18" si="1">SUM(E8,G8,I8)</f>
        <v>9</v>
      </c>
      <c r="L8" s="92">
        <f t="shared" si="1"/>
        <v>22</v>
      </c>
      <c r="M8" s="252">
        <f t="shared" ref="M8:M18" si="2">K8+L8</f>
        <v>31</v>
      </c>
      <c r="N8" s="91">
        <v>2</v>
      </c>
      <c r="O8" s="31">
        <v>3</v>
      </c>
      <c r="P8" s="31">
        <f t="shared" ref="P8:P18" si="3">SUM(N8:O8)</f>
        <v>5</v>
      </c>
      <c r="Q8" s="93">
        <f t="shared" ref="Q8:Q19" si="4">P8/D8</f>
        <v>0.16129032258064516</v>
      </c>
      <c r="R8" s="101">
        <v>0</v>
      </c>
      <c r="S8" s="102">
        <v>0</v>
      </c>
      <c r="T8" s="90">
        <f t="shared" ref="T8:T18" si="5">SUM(R8,S8)</f>
        <v>0</v>
      </c>
      <c r="U8" s="102">
        <v>0</v>
      </c>
      <c r="V8" s="102">
        <v>0</v>
      </c>
      <c r="W8" s="102">
        <v>0</v>
      </c>
      <c r="X8" s="90">
        <f t="shared" ref="X8:X18" si="6">SUM(U8:W8)</f>
        <v>0</v>
      </c>
      <c r="Y8" s="102">
        <v>0</v>
      </c>
      <c r="Z8" s="102">
        <v>0</v>
      </c>
      <c r="AA8" s="102">
        <v>0</v>
      </c>
      <c r="AB8" s="102">
        <v>0</v>
      </c>
      <c r="AC8" s="102">
        <v>0</v>
      </c>
      <c r="AD8" s="90">
        <f t="shared" ref="AD8:AD18" si="7">SUM(Y8:AC8)</f>
        <v>0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90">
        <f t="shared" ref="AJ8:AJ18" si="8">SUM(AE8:AI8)</f>
        <v>0</v>
      </c>
      <c r="AK8" s="103">
        <f t="shared" ref="AK8:AK19" si="9">AJ8/D8</f>
        <v>0</v>
      </c>
    </row>
    <row r="9" spans="1:37" ht="19.8">
      <c r="A9" s="519" t="s">
        <v>500</v>
      </c>
      <c r="B9" s="94">
        <v>25</v>
      </c>
      <c r="C9" s="95">
        <v>83</v>
      </c>
      <c r="D9" s="96">
        <f t="shared" si="0"/>
        <v>108</v>
      </c>
      <c r="E9" s="101">
        <v>16</v>
      </c>
      <c r="F9" s="102">
        <v>46</v>
      </c>
      <c r="G9" s="102">
        <v>4</v>
      </c>
      <c r="H9" s="102">
        <v>24</v>
      </c>
      <c r="I9" s="102">
        <v>5</v>
      </c>
      <c r="J9" s="102">
        <v>13</v>
      </c>
      <c r="K9" s="97">
        <f t="shared" si="1"/>
        <v>25</v>
      </c>
      <c r="L9" s="96">
        <f t="shared" si="1"/>
        <v>83</v>
      </c>
      <c r="M9" s="252">
        <f t="shared" si="2"/>
        <v>108</v>
      </c>
      <c r="N9" s="98">
        <v>14</v>
      </c>
      <c r="O9" s="99">
        <v>39</v>
      </c>
      <c r="P9" s="99">
        <f t="shared" si="3"/>
        <v>53</v>
      </c>
      <c r="Q9" s="100">
        <f t="shared" si="4"/>
        <v>0.49074074074074076</v>
      </c>
      <c r="R9" s="101">
        <v>0</v>
      </c>
      <c r="S9" s="102">
        <v>0</v>
      </c>
      <c r="T9" s="97">
        <f t="shared" si="5"/>
        <v>0</v>
      </c>
      <c r="U9" s="102">
        <v>0</v>
      </c>
      <c r="V9" s="102">
        <v>0</v>
      </c>
      <c r="W9" s="102">
        <v>0</v>
      </c>
      <c r="X9" s="97">
        <f t="shared" si="6"/>
        <v>0</v>
      </c>
      <c r="Y9" s="102">
        <v>0</v>
      </c>
      <c r="Z9" s="102">
        <v>0</v>
      </c>
      <c r="AA9" s="102">
        <v>0</v>
      </c>
      <c r="AB9" s="102">
        <v>0</v>
      </c>
      <c r="AC9" s="102">
        <v>0</v>
      </c>
      <c r="AD9" s="97">
        <f t="shared" si="7"/>
        <v>0</v>
      </c>
      <c r="AE9" s="102">
        <v>0</v>
      </c>
      <c r="AF9" s="102">
        <v>0</v>
      </c>
      <c r="AG9" s="102">
        <v>0</v>
      </c>
      <c r="AH9" s="102">
        <v>0</v>
      </c>
      <c r="AI9" s="102">
        <v>0</v>
      </c>
      <c r="AJ9" s="97">
        <f t="shared" si="8"/>
        <v>0</v>
      </c>
      <c r="AK9" s="421">
        <f t="shared" si="9"/>
        <v>0</v>
      </c>
    </row>
    <row r="10" spans="1:37" ht="19.8">
      <c r="A10" s="519" t="s">
        <v>501</v>
      </c>
      <c r="B10" s="60">
        <v>1</v>
      </c>
      <c r="C10" s="61">
        <v>18</v>
      </c>
      <c r="D10" s="62">
        <f t="shared" si="0"/>
        <v>19</v>
      </c>
      <c r="E10" s="101">
        <v>0</v>
      </c>
      <c r="F10" s="102">
        <v>3</v>
      </c>
      <c r="G10" s="102">
        <v>1</v>
      </c>
      <c r="H10" s="102">
        <v>5</v>
      </c>
      <c r="I10" s="102">
        <v>0</v>
      </c>
      <c r="J10" s="102">
        <v>10</v>
      </c>
      <c r="K10" s="90">
        <f t="shared" si="1"/>
        <v>1</v>
      </c>
      <c r="L10" s="62">
        <f t="shared" si="1"/>
        <v>18</v>
      </c>
      <c r="M10" s="252">
        <f t="shared" si="2"/>
        <v>19</v>
      </c>
      <c r="N10" s="60">
        <v>0</v>
      </c>
      <c r="O10" s="61">
        <v>5</v>
      </c>
      <c r="P10" s="61">
        <f t="shared" si="3"/>
        <v>5</v>
      </c>
      <c r="Q10" s="64">
        <f t="shared" si="4"/>
        <v>0.26315789473684209</v>
      </c>
      <c r="R10" s="101">
        <v>0</v>
      </c>
      <c r="S10" s="102">
        <v>0</v>
      </c>
      <c r="T10" s="90">
        <f t="shared" si="5"/>
        <v>0</v>
      </c>
      <c r="U10" s="102">
        <v>0</v>
      </c>
      <c r="V10" s="102">
        <v>0</v>
      </c>
      <c r="W10" s="102">
        <v>0</v>
      </c>
      <c r="X10" s="90">
        <f t="shared" si="6"/>
        <v>0</v>
      </c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90">
        <f t="shared" si="7"/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90">
        <f t="shared" si="8"/>
        <v>0</v>
      </c>
      <c r="AK10" s="103">
        <f t="shared" si="9"/>
        <v>0</v>
      </c>
    </row>
    <row r="11" spans="1:37" ht="19.8">
      <c r="A11" s="519" t="s">
        <v>502</v>
      </c>
      <c r="B11" s="60">
        <v>7</v>
      </c>
      <c r="C11" s="61">
        <v>8</v>
      </c>
      <c r="D11" s="62">
        <f t="shared" si="0"/>
        <v>15</v>
      </c>
      <c r="E11" s="101">
        <v>4</v>
      </c>
      <c r="F11" s="102">
        <v>5</v>
      </c>
      <c r="G11" s="102">
        <v>3</v>
      </c>
      <c r="H11" s="102">
        <v>1</v>
      </c>
      <c r="I11" s="102">
        <v>0</v>
      </c>
      <c r="J11" s="102">
        <v>2</v>
      </c>
      <c r="K11" s="90">
        <f t="shared" si="1"/>
        <v>7</v>
      </c>
      <c r="L11" s="62">
        <f t="shared" si="1"/>
        <v>8</v>
      </c>
      <c r="M11" s="252">
        <f t="shared" si="2"/>
        <v>15</v>
      </c>
      <c r="N11" s="60">
        <v>0</v>
      </c>
      <c r="O11" s="61">
        <v>0</v>
      </c>
      <c r="P11" s="61">
        <f t="shared" si="3"/>
        <v>0</v>
      </c>
      <c r="Q11" s="64">
        <f t="shared" si="4"/>
        <v>0</v>
      </c>
      <c r="R11" s="101">
        <v>0</v>
      </c>
      <c r="S11" s="102">
        <v>0</v>
      </c>
      <c r="T11" s="90">
        <f t="shared" si="5"/>
        <v>0</v>
      </c>
      <c r="U11" s="102">
        <v>0</v>
      </c>
      <c r="V11" s="102">
        <v>0</v>
      </c>
      <c r="W11" s="102">
        <v>0</v>
      </c>
      <c r="X11" s="90">
        <f t="shared" si="6"/>
        <v>0</v>
      </c>
      <c r="Y11" s="102">
        <v>0</v>
      </c>
      <c r="Z11" s="102">
        <v>0</v>
      </c>
      <c r="AA11" s="102">
        <v>0</v>
      </c>
      <c r="AB11" s="102">
        <v>0</v>
      </c>
      <c r="AC11" s="102">
        <v>0</v>
      </c>
      <c r="AD11" s="90">
        <f t="shared" si="7"/>
        <v>0</v>
      </c>
      <c r="AE11" s="102">
        <v>0</v>
      </c>
      <c r="AF11" s="102">
        <v>0</v>
      </c>
      <c r="AG11" s="102">
        <v>0</v>
      </c>
      <c r="AH11" s="102">
        <v>0</v>
      </c>
      <c r="AI11" s="102">
        <v>0</v>
      </c>
      <c r="AJ11" s="90">
        <f t="shared" si="8"/>
        <v>0</v>
      </c>
      <c r="AK11" s="103">
        <f t="shared" si="9"/>
        <v>0</v>
      </c>
    </row>
    <row r="12" spans="1:37" ht="19.8">
      <c r="A12" s="519" t="s">
        <v>503</v>
      </c>
      <c r="B12" s="60">
        <v>4</v>
      </c>
      <c r="C12" s="61">
        <v>14</v>
      </c>
      <c r="D12" s="62">
        <f t="shared" si="0"/>
        <v>18</v>
      </c>
      <c r="E12" s="101">
        <v>1</v>
      </c>
      <c r="F12" s="102">
        <v>7</v>
      </c>
      <c r="G12" s="102">
        <v>2</v>
      </c>
      <c r="H12" s="102">
        <v>4</v>
      </c>
      <c r="I12" s="102">
        <v>1</v>
      </c>
      <c r="J12" s="102">
        <v>3</v>
      </c>
      <c r="K12" s="90">
        <f t="shared" si="1"/>
        <v>4</v>
      </c>
      <c r="L12" s="62">
        <f t="shared" si="1"/>
        <v>14</v>
      </c>
      <c r="M12" s="252">
        <f t="shared" si="2"/>
        <v>18</v>
      </c>
      <c r="N12" s="60">
        <v>3</v>
      </c>
      <c r="O12" s="61">
        <v>6</v>
      </c>
      <c r="P12" s="61">
        <f t="shared" si="3"/>
        <v>9</v>
      </c>
      <c r="Q12" s="64">
        <f t="shared" si="4"/>
        <v>0.5</v>
      </c>
      <c r="R12" s="101">
        <v>0</v>
      </c>
      <c r="S12" s="102">
        <v>0</v>
      </c>
      <c r="T12" s="90">
        <f t="shared" si="5"/>
        <v>0</v>
      </c>
      <c r="U12" s="102">
        <v>0</v>
      </c>
      <c r="V12" s="102">
        <v>0</v>
      </c>
      <c r="W12" s="102">
        <v>0</v>
      </c>
      <c r="X12" s="90">
        <f t="shared" si="6"/>
        <v>0</v>
      </c>
      <c r="Y12" s="102">
        <v>0</v>
      </c>
      <c r="Z12" s="102">
        <v>0</v>
      </c>
      <c r="AA12" s="102">
        <v>0</v>
      </c>
      <c r="AB12" s="102">
        <v>0</v>
      </c>
      <c r="AC12" s="102">
        <v>0</v>
      </c>
      <c r="AD12" s="90">
        <f t="shared" si="7"/>
        <v>0</v>
      </c>
      <c r="AE12" s="102">
        <v>0</v>
      </c>
      <c r="AF12" s="102">
        <v>0</v>
      </c>
      <c r="AG12" s="102">
        <v>0</v>
      </c>
      <c r="AH12" s="102">
        <v>0</v>
      </c>
      <c r="AI12" s="102">
        <v>0</v>
      </c>
      <c r="AJ12" s="90">
        <f t="shared" si="8"/>
        <v>0</v>
      </c>
      <c r="AK12" s="103">
        <f t="shared" si="9"/>
        <v>0</v>
      </c>
    </row>
    <row r="13" spans="1:37" ht="19.8">
      <c r="A13" s="519" t="s">
        <v>504</v>
      </c>
      <c r="B13" s="60">
        <v>5</v>
      </c>
      <c r="C13" s="61">
        <v>14</v>
      </c>
      <c r="D13" s="62">
        <f t="shared" si="0"/>
        <v>19</v>
      </c>
      <c r="E13" s="101">
        <v>2</v>
      </c>
      <c r="F13" s="102">
        <v>8</v>
      </c>
      <c r="G13" s="102">
        <v>1</v>
      </c>
      <c r="H13" s="102">
        <v>3</v>
      </c>
      <c r="I13" s="102">
        <v>2</v>
      </c>
      <c r="J13" s="102">
        <v>3</v>
      </c>
      <c r="K13" s="90">
        <f t="shared" si="1"/>
        <v>5</v>
      </c>
      <c r="L13" s="62">
        <f t="shared" si="1"/>
        <v>14</v>
      </c>
      <c r="M13" s="252">
        <f t="shared" si="2"/>
        <v>19</v>
      </c>
      <c r="N13" s="101">
        <v>3</v>
      </c>
      <c r="O13" s="102">
        <v>14</v>
      </c>
      <c r="P13" s="102">
        <f t="shared" si="3"/>
        <v>17</v>
      </c>
      <c r="Q13" s="103">
        <f t="shared" si="4"/>
        <v>0.89473684210526316</v>
      </c>
      <c r="R13" s="417">
        <v>0</v>
      </c>
      <c r="S13" s="398">
        <v>1</v>
      </c>
      <c r="T13" s="90">
        <f t="shared" si="5"/>
        <v>1</v>
      </c>
      <c r="U13" s="418">
        <v>0</v>
      </c>
      <c r="V13" s="418">
        <v>1</v>
      </c>
      <c r="W13" s="418">
        <v>0</v>
      </c>
      <c r="X13" s="90">
        <f t="shared" si="6"/>
        <v>1</v>
      </c>
      <c r="Y13" s="418">
        <v>0</v>
      </c>
      <c r="Z13" s="418">
        <v>0</v>
      </c>
      <c r="AA13" s="418">
        <v>0</v>
      </c>
      <c r="AB13" s="418">
        <v>1</v>
      </c>
      <c r="AC13" s="418">
        <v>0</v>
      </c>
      <c r="AD13" s="90">
        <f t="shared" si="7"/>
        <v>1</v>
      </c>
      <c r="AE13" s="418">
        <v>0</v>
      </c>
      <c r="AF13" s="418">
        <v>0</v>
      </c>
      <c r="AG13" s="418">
        <v>0</v>
      </c>
      <c r="AH13" s="418">
        <v>1</v>
      </c>
      <c r="AI13" s="418">
        <v>0</v>
      </c>
      <c r="AJ13" s="90">
        <f t="shared" si="8"/>
        <v>1</v>
      </c>
      <c r="AK13" s="103">
        <f t="shared" si="9"/>
        <v>5.2631578947368418E-2</v>
      </c>
    </row>
    <row r="14" spans="1:37" ht="19.8">
      <c r="A14" s="519" t="s">
        <v>505</v>
      </c>
      <c r="B14" s="94">
        <v>14</v>
      </c>
      <c r="C14" s="95">
        <v>56</v>
      </c>
      <c r="D14" s="96">
        <f t="shared" si="0"/>
        <v>70</v>
      </c>
      <c r="E14" s="101">
        <v>3</v>
      </c>
      <c r="F14" s="102">
        <v>22</v>
      </c>
      <c r="G14" s="102">
        <v>4</v>
      </c>
      <c r="H14" s="102">
        <v>17</v>
      </c>
      <c r="I14" s="102">
        <v>7</v>
      </c>
      <c r="J14" s="102">
        <v>17</v>
      </c>
      <c r="K14" s="97">
        <f t="shared" si="1"/>
        <v>14</v>
      </c>
      <c r="L14" s="96">
        <f t="shared" si="1"/>
        <v>56</v>
      </c>
      <c r="M14" s="252">
        <f t="shared" si="2"/>
        <v>70</v>
      </c>
      <c r="N14" s="94">
        <v>10</v>
      </c>
      <c r="O14" s="95">
        <v>42</v>
      </c>
      <c r="P14" s="95">
        <f t="shared" si="3"/>
        <v>52</v>
      </c>
      <c r="Q14" s="100">
        <f t="shared" si="4"/>
        <v>0.74285714285714288</v>
      </c>
      <c r="R14" s="101">
        <v>1</v>
      </c>
      <c r="S14" s="102">
        <v>2</v>
      </c>
      <c r="T14" s="97">
        <f t="shared" si="5"/>
        <v>3</v>
      </c>
      <c r="U14" s="102">
        <v>2</v>
      </c>
      <c r="V14" s="102">
        <v>1</v>
      </c>
      <c r="W14" s="102">
        <v>0</v>
      </c>
      <c r="X14" s="97">
        <f t="shared" si="6"/>
        <v>3</v>
      </c>
      <c r="Y14" s="102">
        <v>0</v>
      </c>
      <c r="Z14" s="102">
        <v>1</v>
      </c>
      <c r="AA14" s="102">
        <v>1</v>
      </c>
      <c r="AB14" s="102">
        <v>1</v>
      </c>
      <c r="AC14" s="102">
        <v>0</v>
      </c>
      <c r="AD14" s="97">
        <f t="shared" si="7"/>
        <v>3</v>
      </c>
      <c r="AE14" s="102">
        <v>0</v>
      </c>
      <c r="AF14" s="102">
        <v>0</v>
      </c>
      <c r="AG14" s="102">
        <v>2</v>
      </c>
      <c r="AH14" s="102">
        <v>0</v>
      </c>
      <c r="AI14" s="102">
        <v>1</v>
      </c>
      <c r="AJ14" s="97">
        <f t="shared" si="8"/>
        <v>3</v>
      </c>
      <c r="AK14" s="421">
        <f t="shared" si="9"/>
        <v>4.2857142857142858E-2</v>
      </c>
    </row>
    <row r="15" spans="1:37" ht="19.8">
      <c r="A15" s="519" t="s">
        <v>506</v>
      </c>
      <c r="B15" s="60">
        <v>3</v>
      </c>
      <c r="C15" s="61">
        <v>9</v>
      </c>
      <c r="D15" s="62">
        <f t="shared" si="0"/>
        <v>12</v>
      </c>
      <c r="E15" s="101">
        <v>0</v>
      </c>
      <c r="F15" s="102">
        <v>1</v>
      </c>
      <c r="G15" s="102">
        <v>1</v>
      </c>
      <c r="H15" s="102">
        <v>4</v>
      </c>
      <c r="I15" s="102">
        <v>2</v>
      </c>
      <c r="J15" s="102">
        <v>4</v>
      </c>
      <c r="K15" s="90">
        <f t="shared" si="1"/>
        <v>3</v>
      </c>
      <c r="L15" s="62">
        <f t="shared" si="1"/>
        <v>9</v>
      </c>
      <c r="M15" s="252">
        <f t="shared" si="2"/>
        <v>12</v>
      </c>
      <c r="N15" s="60">
        <v>3</v>
      </c>
      <c r="O15" s="61">
        <v>6</v>
      </c>
      <c r="P15" s="61">
        <f t="shared" si="3"/>
        <v>9</v>
      </c>
      <c r="Q15" s="64">
        <f t="shared" si="4"/>
        <v>0.75</v>
      </c>
      <c r="R15" s="101">
        <v>0</v>
      </c>
      <c r="S15" s="102">
        <v>0</v>
      </c>
      <c r="T15" s="90">
        <f t="shared" si="5"/>
        <v>0</v>
      </c>
      <c r="U15" s="102">
        <v>0</v>
      </c>
      <c r="V15" s="102">
        <v>0</v>
      </c>
      <c r="W15" s="102">
        <v>0</v>
      </c>
      <c r="X15" s="90">
        <f t="shared" si="6"/>
        <v>0</v>
      </c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90">
        <f t="shared" si="7"/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90">
        <f t="shared" si="8"/>
        <v>0</v>
      </c>
      <c r="AK15" s="103">
        <f t="shared" si="9"/>
        <v>0</v>
      </c>
    </row>
    <row r="16" spans="1:37" ht="19.8">
      <c r="A16" s="519" t="s">
        <v>507</v>
      </c>
      <c r="B16" s="104">
        <v>1</v>
      </c>
      <c r="C16" s="105">
        <v>4</v>
      </c>
      <c r="D16" s="106">
        <f t="shared" si="0"/>
        <v>5</v>
      </c>
      <c r="E16" s="101">
        <v>0</v>
      </c>
      <c r="F16" s="102">
        <v>0</v>
      </c>
      <c r="G16" s="102">
        <v>1</v>
      </c>
      <c r="H16" s="102">
        <v>2</v>
      </c>
      <c r="I16" s="102">
        <v>0</v>
      </c>
      <c r="J16" s="102">
        <v>2</v>
      </c>
      <c r="K16" s="107">
        <f t="shared" si="1"/>
        <v>1</v>
      </c>
      <c r="L16" s="106">
        <f t="shared" si="1"/>
        <v>4</v>
      </c>
      <c r="M16" s="252">
        <f t="shared" si="2"/>
        <v>5</v>
      </c>
      <c r="N16" s="104">
        <v>0</v>
      </c>
      <c r="O16" s="105">
        <v>2</v>
      </c>
      <c r="P16" s="105">
        <f t="shared" si="3"/>
        <v>2</v>
      </c>
      <c r="Q16" s="108">
        <f t="shared" si="4"/>
        <v>0.4</v>
      </c>
      <c r="R16" s="101">
        <v>0</v>
      </c>
      <c r="S16" s="102">
        <v>2</v>
      </c>
      <c r="T16" s="107">
        <f t="shared" si="5"/>
        <v>2</v>
      </c>
      <c r="U16" s="102">
        <v>0</v>
      </c>
      <c r="V16" s="102">
        <v>0</v>
      </c>
      <c r="W16" s="102">
        <v>2</v>
      </c>
      <c r="X16" s="107">
        <f t="shared" si="6"/>
        <v>2</v>
      </c>
      <c r="Y16" s="102">
        <v>0</v>
      </c>
      <c r="Z16" s="102">
        <v>0</v>
      </c>
      <c r="AA16" s="102">
        <v>0</v>
      </c>
      <c r="AB16" s="102">
        <v>2</v>
      </c>
      <c r="AC16" s="102">
        <v>0</v>
      </c>
      <c r="AD16" s="107">
        <f t="shared" si="7"/>
        <v>2</v>
      </c>
      <c r="AE16" s="102">
        <v>0</v>
      </c>
      <c r="AF16" s="102">
        <v>0</v>
      </c>
      <c r="AG16" s="102">
        <v>0</v>
      </c>
      <c r="AH16" s="102">
        <v>2</v>
      </c>
      <c r="AI16" s="102">
        <v>0</v>
      </c>
      <c r="AJ16" s="107">
        <f t="shared" si="8"/>
        <v>2</v>
      </c>
      <c r="AK16" s="422">
        <f t="shared" si="9"/>
        <v>0.4</v>
      </c>
    </row>
    <row r="17" spans="1:37" ht="19.8">
      <c r="A17" s="519" t="s">
        <v>508</v>
      </c>
      <c r="B17" s="91">
        <v>2</v>
      </c>
      <c r="C17" s="31">
        <v>0</v>
      </c>
      <c r="D17" s="92">
        <f t="shared" si="0"/>
        <v>2</v>
      </c>
      <c r="E17" s="98">
        <v>1</v>
      </c>
      <c r="F17" s="99">
        <v>0</v>
      </c>
      <c r="G17" s="99">
        <v>1</v>
      </c>
      <c r="H17" s="99">
        <v>0</v>
      </c>
      <c r="I17" s="99">
        <v>0</v>
      </c>
      <c r="J17" s="99">
        <v>0</v>
      </c>
      <c r="K17" s="32">
        <f t="shared" si="1"/>
        <v>2</v>
      </c>
      <c r="L17" s="92">
        <f t="shared" si="1"/>
        <v>0</v>
      </c>
      <c r="M17" s="252">
        <f t="shared" si="2"/>
        <v>2</v>
      </c>
      <c r="N17" s="60">
        <v>0</v>
      </c>
      <c r="O17" s="61">
        <v>0</v>
      </c>
      <c r="P17" s="61">
        <f t="shared" si="3"/>
        <v>0</v>
      </c>
      <c r="Q17" s="64">
        <f t="shared" si="4"/>
        <v>0</v>
      </c>
      <c r="R17" s="101">
        <v>0</v>
      </c>
      <c r="S17" s="102">
        <v>0</v>
      </c>
      <c r="T17" s="90">
        <f t="shared" si="5"/>
        <v>0</v>
      </c>
      <c r="U17" s="102">
        <v>0</v>
      </c>
      <c r="V17" s="102">
        <v>0</v>
      </c>
      <c r="W17" s="102">
        <v>0</v>
      </c>
      <c r="X17" s="90">
        <f t="shared" si="6"/>
        <v>0</v>
      </c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90">
        <f t="shared" si="7"/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90">
        <f t="shared" si="8"/>
        <v>0</v>
      </c>
      <c r="AK17" s="103">
        <f t="shared" si="9"/>
        <v>0</v>
      </c>
    </row>
    <row r="18" spans="1:37" ht="20.399999999999999" thickBot="1">
      <c r="A18" s="740" t="s">
        <v>509</v>
      </c>
      <c r="B18" s="109">
        <v>2</v>
      </c>
      <c r="C18" s="110">
        <v>6</v>
      </c>
      <c r="D18" s="111">
        <f t="shared" si="0"/>
        <v>8</v>
      </c>
      <c r="E18" s="415">
        <v>2</v>
      </c>
      <c r="F18" s="416">
        <v>2</v>
      </c>
      <c r="G18" s="416">
        <v>0</v>
      </c>
      <c r="H18" s="416">
        <v>4</v>
      </c>
      <c r="I18" s="416">
        <v>0</v>
      </c>
      <c r="J18" s="416">
        <v>0</v>
      </c>
      <c r="K18" s="112">
        <f t="shared" si="1"/>
        <v>2</v>
      </c>
      <c r="L18" s="113">
        <f t="shared" si="1"/>
        <v>6</v>
      </c>
      <c r="M18" s="252">
        <f t="shared" si="2"/>
        <v>8</v>
      </c>
      <c r="N18" s="109">
        <v>1</v>
      </c>
      <c r="O18" s="110">
        <v>1</v>
      </c>
      <c r="P18" s="110">
        <f t="shared" si="3"/>
        <v>2</v>
      </c>
      <c r="Q18" s="114">
        <f t="shared" si="4"/>
        <v>0.25</v>
      </c>
      <c r="R18" s="415">
        <v>0</v>
      </c>
      <c r="S18" s="416">
        <v>0</v>
      </c>
      <c r="T18" s="115">
        <f t="shared" si="5"/>
        <v>0</v>
      </c>
      <c r="U18" s="419">
        <v>0</v>
      </c>
      <c r="V18" s="419">
        <v>0</v>
      </c>
      <c r="W18" s="419">
        <v>0</v>
      </c>
      <c r="X18" s="115">
        <f t="shared" si="6"/>
        <v>0</v>
      </c>
      <c r="Y18" s="419">
        <v>0</v>
      </c>
      <c r="Z18" s="419">
        <v>0</v>
      </c>
      <c r="AA18" s="419">
        <v>0</v>
      </c>
      <c r="AB18" s="419">
        <v>0</v>
      </c>
      <c r="AC18" s="419">
        <v>0</v>
      </c>
      <c r="AD18" s="115">
        <f t="shared" si="7"/>
        <v>0</v>
      </c>
      <c r="AE18" s="419">
        <v>0</v>
      </c>
      <c r="AF18" s="419">
        <v>0</v>
      </c>
      <c r="AG18" s="419">
        <v>0</v>
      </c>
      <c r="AH18" s="419">
        <v>0</v>
      </c>
      <c r="AI18" s="419">
        <v>0</v>
      </c>
      <c r="AJ18" s="115">
        <f t="shared" si="8"/>
        <v>0</v>
      </c>
      <c r="AK18" s="423">
        <f t="shared" si="9"/>
        <v>0</v>
      </c>
    </row>
    <row r="19" spans="1:37" ht="20.399999999999999" thickBot="1">
      <c r="A19" s="741" t="s">
        <v>212</v>
      </c>
      <c r="B19" s="86">
        <f>SUM(B7:B18)</f>
        <v>84</v>
      </c>
      <c r="C19" s="86">
        <f t="shared" ref="C19:P19" si="10">SUM(C7:C18)</f>
        <v>277</v>
      </c>
      <c r="D19" s="191">
        <f t="shared" si="10"/>
        <v>361</v>
      </c>
      <c r="E19" s="439">
        <f t="shared" si="10"/>
        <v>32</v>
      </c>
      <c r="F19" s="439">
        <f t="shared" si="10"/>
        <v>107</v>
      </c>
      <c r="G19" s="439">
        <f t="shared" si="10"/>
        <v>25</v>
      </c>
      <c r="H19" s="439">
        <f t="shared" si="10"/>
        <v>95</v>
      </c>
      <c r="I19" s="439">
        <f t="shared" si="10"/>
        <v>27</v>
      </c>
      <c r="J19" s="439">
        <f t="shared" si="10"/>
        <v>75</v>
      </c>
      <c r="K19" s="191">
        <f t="shared" si="10"/>
        <v>84</v>
      </c>
      <c r="L19" s="191">
        <f t="shared" si="10"/>
        <v>277</v>
      </c>
      <c r="M19" s="191">
        <f>SUM(M7:M18)</f>
        <v>361</v>
      </c>
      <c r="N19" s="86">
        <f t="shared" si="10"/>
        <v>47</v>
      </c>
      <c r="O19" s="86">
        <f t="shared" si="10"/>
        <v>158</v>
      </c>
      <c r="P19" s="86">
        <f t="shared" si="10"/>
        <v>205</v>
      </c>
      <c r="Q19" s="116">
        <f t="shared" si="4"/>
        <v>0.56786703601108035</v>
      </c>
      <c r="R19" s="439">
        <f>SUM(R7:R18)</f>
        <v>1</v>
      </c>
      <c r="S19" s="439">
        <f t="shared" ref="S19:AJ19" si="11">SUM(S7:S18)</f>
        <v>8</v>
      </c>
      <c r="T19" s="191">
        <f t="shared" si="11"/>
        <v>9</v>
      </c>
      <c r="U19" s="439">
        <f t="shared" si="11"/>
        <v>5</v>
      </c>
      <c r="V19" s="439">
        <f t="shared" si="11"/>
        <v>2</v>
      </c>
      <c r="W19" s="439">
        <f t="shared" si="11"/>
        <v>2</v>
      </c>
      <c r="X19" s="191">
        <f t="shared" si="11"/>
        <v>9</v>
      </c>
      <c r="Y19" s="439">
        <f t="shared" si="11"/>
        <v>0</v>
      </c>
      <c r="Z19" s="439">
        <f t="shared" si="11"/>
        <v>1</v>
      </c>
      <c r="AA19" s="439">
        <f t="shared" si="11"/>
        <v>1</v>
      </c>
      <c r="AB19" s="439">
        <f t="shared" si="11"/>
        <v>6</v>
      </c>
      <c r="AC19" s="439">
        <f t="shared" si="11"/>
        <v>1</v>
      </c>
      <c r="AD19" s="191">
        <f t="shared" si="11"/>
        <v>9</v>
      </c>
      <c r="AE19" s="439">
        <f t="shared" si="11"/>
        <v>0</v>
      </c>
      <c r="AF19" s="439">
        <f t="shared" si="11"/>
        <v>0</v>
      </c>
      <c r="AG19" s="439">
        <f t="shared" si="11"/>
        <v>2</v>
      </c>
      <c r="AH19" s="439">
        <f t="shared" si="11"/>
        <v>5</v>
      </c>
      <c r="AI19" s="439">
        <f t="shared" si="11"/>
        <v>2</v>
      </c>
      <c r="AJ19" s="191">
        <f t="shared" si="11"/>
        <v>9</v>
      </c>
      <c r="AK19" s="424">
        <f t="shared" si="9"/>
        <v>2.4930747922437674E-2</v>
      </c>
    </row>
    <row r="20" spans="1:37">
      <c r="E20" s="529"/>
      <c r="F20" s="529"/>
      <c r="G20" s="529"/>
      <c r="H20" s="529"/>
      <c r="I20" s="529"/>
      <c r="J20" s="529"/>
      <c r="R20" s="529"/>
      <c r="S20" s="529"/>
      <c r="U20" s="529"/>
      <c r="V20" s="529"/>
      <c r="W20" s="529"/>
      <c r="Y20" s="529"/>
      <c r="Z20" s="529"/>
      <c r="AA20" s="529"/>
      <c r="AB20" s="529"/>
      <c r="AC20" s="529"/>
      <c r="AE20" s="529"/>
      <c r="AF20" s="529"/>
      <c r="AG20" s="529"/>
      <c r="AH20" s="529"/>
      <c r="AI20" s="529"/>
      <c r="AK20" s="529"/>
    </row>
    <row r="21" spans="1:37">
      <c r="E21" s="529"/>
      <c r="F21" s="529"/>
      <c r="G21" s="529"/>
      <c r="H21" s="529"/>
      <c r="I21" s="529"/>
      <c r="J21" s="529"/>
      <c r="R21" s="529"/>
      <c r="S21" s="529"/>
      <c r="Y21" s="529"/>
      <c r="Z21" s="529"/>
      <c r="AA21" s="529"/>
      <c r="AB21" s="529"/>
      <c r="AC21" s="529"/>
      <c r="AK21" s="529"/>
    </row>
    <row r="22" spans="1:37">
      <c r="E22" s="529"/>
      <c r="F22" s="529"/>
      <c r="G22" s="529"/>
      <c r="H22" s="529"/>
      <c r="I22" s="529"/>
      <c r="J22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view="pageBreakPreview" zoomScale="60" zoomScaleNormal="42" workbookViewId="0">
      <selection activeCell="U26" sqref="U26"/>
    </sheetView>
  </sheetViews>
  <sheetFormatPr defaultColWidth="9" defaultRowHeight="15.6"/>
  <cols>
    <col min="1" max="16" width="9" style="178"/>
    <col min="17" max="17" width="11" style="178" customWidth="1"/>
    <col min="18" max="16384" width="9" style="178"/>
  </cols>
  <sheetData>
    <row r="1" spans="1:37" ht="66" customHeight="1" thickBot="1">
      <c r="A1" s="799" t="s">
        <v>516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366</v>
      </c>
      <c r="B2" s="875" t="s">
        <v>367</v>
      </c>
      <c r="C2" s="876"/>
      <c r="D2" s="1007"/>
      <c r="E2" s="1115" t="s">
        <v>368</v>
      </c>
      <c r="F2" s="794"/>
      <c r="G2" s="794"/>
      <c r="H2" s="794"/>
      <c r="I2" s="794"/>
      <c r="J2" s="794"/>
      <c r="K2" s="794"/>
      <c r="L2" s="794"/>
      <c r="M2" s="795"/>
      <c r="N2" s="793" t="s">
        <v>33</v>
      </c>
      <c r="O2" s="794"/>
      <c r="P2" s="794"/>
      <c r="Q2" s="795"/>
      <c r="R2" s="879" t="s">
        <v>369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370</v>
      </c>
    </row>
    <row r="3" spans="1:37" ht="16.2" thickTop="1">
      <c r="A3" s="873"/>
      <c r="B3" s="883" t="s">
        <v>9</v>
      </c>
      <c r="C3" s="812" t="s">
        <v>10</v>
      </c>
      <c r="D3" s="1017" t="s">
        <v>11</v>
      </c>
      <c r="E3" s="910" t="s">
        <v>16</v>
      </c>
      <c r="F3" s="849"/>
      <c r="G3" s="907" t="s">
        <v>5</v>
      </c>
      <c r="H3" s="849"/>
      <c r="I3" s="907" t="s">
        <v>0</v>
      </c>
      <c r="J3" s="849"/>
      <c r="K3" s="997" t="s">
        <v>12</v>
      </c>
      <c r="L3" s="999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20.25" customHeight="1" thickBot="1">
      <c r="A4" s="873"/>
      <c r="B4" s="884"/>
      <c r="C4" s="813"/>
      <c r="D4" s="1261"/>
      <c r="E4" s="911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78"/>
      <c r="R4" s="841"/>
      <c r="S4" s="842"/>
      <c r="T4" s="1008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1319"/>
      <c r="AK4" s="881"/>
    </row>
    <row r="5" spans="1:37" ht="16.2" thickTop="1">
      <c r="A5" s="873"/>
      <c r="B5" s="884"/>
      <c r="C5" s="813"/>
      <c r="D5" s="1261"/>
      <c r="E5" s="917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5" t="s">
        <v>10</v>
      </c>
      <c r="T5" s="1017" t="s">
        <v>40</v>
      </c>
      <c r="U5" s="836" t="s">
        <v>42</v>
      </c>
      <c r="V5" s="825" t="s">
        <v>43</v>
      </c>
      <c r="W5" s="825" t="s">
        <v>44</v>
      </c>
      <c r="X5" s="1017" t="s">
        <v>40</v>
      </c>
      <c r="Y5" s="836" t="s">
        <v>45</v>
      </c>
      <c r="Z5" s="825" t="s">
        <v>46</v>
      </c>
      <c r="AA5" s="825" t="s">
        <v>47</v>
      </c>
      <c r="AB5" s="825" t="s">
        <v>48</v>
      </c>
      <c r="AC5" s="825" t="s">
        <v>49</v>
      </c>
      <c r="AD5" s="1017" t="s">
        <v>11</v>
      </c>
      <c r="AE5" s="829" t="s">
        <v>17</v>
      </c>
      <c r="AF5" s="831" t="s">
        <v>18</v>
      </c>
      <c r="AG5" s="831" t="s">
        <v>19</v>
      </c>
      <c r="AH5" s="831" t="s">
        <v>20</v>
      </c>
      <c r="AI5" s="833" t="s">
        <v>50</v>
      </c>
      <c r="AJ5" s="1017" t="s">
        <v>14</v>
      </c>
      <c r="AK5" s="881"/>
    </row>
    <row r="6" spans="1:37" ht="20.25" customHeight="1" thickBot="1">
      <c r="A6" s="874"/>
      <c r="B6" s="885"/>
      <c r="C6" s="814"/>
      <c r="D6" s="1018"/>
      <c r="E6" s="918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94"/>
      <c r="S6" s="1367"/>
      <c r="T6" s="1262"/>
      <c r="U6" s="837"/>
      <c r="V6" s="826"/>
      <c r="W6" s="826"/>
      <c r="X6" s="1018"/>
      <c r="Y6" s="837"/>
      <c r="Z6" s="826"/>
      <c r="AA6" s="826"/>
      <c r="AB6" s="826"/>
      <c r="AC6" s="826"/>
      <c r="AD6" s="1018"/>
      <c r="AE6" s="1368"/>
      <c r="AF6" s="1012"/>
      <c r="AG6" s="1012"/>
      <c r="AH6" s="1012"/>
      <c r="AI6" s="1341"/>
      <c r="AJ6" s="1018"/>
      <c r="AK6" s="882"/>
    </row>
    <row r="7" spans="1:37" ht="45" thickBot="1">
      <c r="A7" s="742" t="s">
        <v>517</v>
      </c>
      <c r="B7" s="157">
        <v>5</v>
      </c>
      <c r="C7" s="329">
        <v>37</v>
      </c>
      <c r="D7" s="6">
        <v>42</v>
      </c>
      <c r="E7" s="155">
        <v>2</v>
      </c>
      <c r="F7" s="36">
        <v>12</v>
      </c>
      <c r="G7" s="36">
        <v>1</v>
      </c>
      <c r="H7" s="36">
        <v>15</v>
      </c>
      <c r="I7" s="36">
        <v>2</v>
      </c>
      <c r="J7" s="161">
        <v>10</v>
      </c>
      <c r="K7" s="43">
        <f>E7+G7+I7</f>
        <v>5</v>
      </c>
      <c r="L7" s="43">
        <f>F7+H7+J7</f>
        <v>37</v>
      </c>
      <c r="M7" s="231">
        <f>K7+L7</f>
        <v>42</v>
      </c>
      <c r="N7" s="35">
        <v>0</v>
      </c>
      <c r="O7" s="36">
        <v>4</v>
      </c>
      <c r="P7" s="36">
        <f>N7+O7</f>
        <v>4</v>
      </c>
      <c r="Q7" s="432">
        <f>P7/D7</f>
        <v>9.5238095238095233E-2</v>
      </c>
      <c r="R7" s="157">
        <v>0</v>
      </c>
      <c r="S7" s="329">
        <v>4</v>
      </c>
      <c r="T7" s="6">
        <v>4</v>
      </c>
      <c r="U7" s="155">
        <v>3</v>
      </c>
      <c r="V7" s="36">
        <v>1</v>
      </c>
      <c r="W7" s="36">
        <v>0</v>
      </c>
      <c r="X7" s="6">
        <v>4</v>
      </c>
      <c r="Y7" s="155">
        <v>1</v>
      </c>
      <c r="Z7" s="36">
        <v>0</v>
      </c>
      <c r="AA7" s="36">
        <v>2</v>
      </c>
      <c r="AB7" s="36">
        <v>0</v>
      </c>
      <c r="AC7" s="36">
        <v>1</v>
      </c>
      <c r="AD7" s="6">
        <v>4</v>
      </c>
      <c r="AE7" s="155">
        <v>0</v>
      </c>
      <c r="AF7" s="36">
        <v>2</v>
      </c>
      <c r="AG7" s="36">
        <v>1</v>
      </c>
      <c r="AH7" s="36">
        <v>1</v>
      </c>
      <c r="AI7" s="161">
        <v>0</v>
      </c>
      <c r="AJ7" s="7">
        <v>4</v>
      </c>
      <c r="AK7" s="364">
        <f>T7/D7</f>
        <v>9.5238095238095233E-2</v>
      </c>
    </row>
    <row r="8" spans="1:37" ht="45" thickBot="1">
      <c r="A8" s="742" t="s">
        <v>518</v>
      </c>
      <c r="B8" s="155">
        <v>2</v>
      </c>
      <c r="C8" s="36">
        <v>3</v>
      </c>
      <c r="D8" s="7">
        <v>5</v>
      </c>
      <c r="E8" s="162">
        <v>0</v>
      </c>
      <c r="F8" s="99">
        <v>0</v>
      </c>
      <c r="G8" s="99">
        <v>2</v>
      </c>
      <c r="H8" s="99">
        <v>2</v>
      </c>
      <c r="I8" s="99">
        <v>0</v>
      </c>
      <c r="J8" s="219">
        <v>1</v>
      </c>
      <c r="K8" s="43">
        <f t="shared" ref="K8:K16" si="0">E8+G8+I8</f>
        <v>2</v>
      </c>
      <c r="L8" s="43">
        <f t="shared" ref="L8:L16" si="1">F8+H8+J8</f>
        <v>3</v>
      </c>
      <c r="M8" s="239">
        <f t="shared" ref="M8:M16" si="2">K8+L8</f>
        <v>5</v>
      </c>
      <c r="N8" s="357">
        <v>2</v>
      </c>
      <c r="O8" s="99">
        <v>2</v>
      </c>
      <c r="P8" s="36">
        <f t="shared" ref="P8:P17" si="3">N8+O8</f>
        <v>4</v>
      </c>
      <c r="Q8" s="432">
        <f t="shared" ref="Q8:Q17" si="4">P8/D8</f>
        <v>0.8</v>
      </c>
      <c r="R8" s="155">
        <v>0</v>
      </c>
      <c r="S8" s="36">
        <v>0</v>
      </c>
      <c r="T8" s="7">
        <v>0</v>
      </c>
      <c r="U8" s="162">
        <v>0</v>
      </c>
      <c r="V8" s="99">
        <v>0</v>
      </c>
      <c r="W8" s="99">
        <v>0</v>
      </c>
      <c r="X8" s="7">
        <v>0</v>
      </c>
      <c r="Y8" s="162">
        <v>0</v>
      </c>
      <c r="Z8" s="99">
        <v>0</v>
      </c>
      <c r="AA8" s="99">
        <v>0</v>
      </c>
      <c r="AB8" s="99">
        <v>0</v>
      </c>
      <c r="AC8" s="99">
        <v>0</v>
      </c>
      <c r="AD8" s="7">
        <v>0</v>
      </c>
      <c r="AE8" s="155">
        <v>0</v>
      </c>
      <c r="AF8" s="36">
        <v>0</v>
      </c>
      <c r="AG8" s="36">
        <v>0</v>
      </c>
      <c r="AH8" s="36">
        <v>0</v>
      </c>
      <c r="AI8" s="161">
        <v>0</v>
      </c>
      <c r="AJ8" s="7">
        <v>0</v>
      </c>
      <c r="AK8" s="364">
        <f t="shared" ref="AK8:AK17" si="5">T8/D8</f>
        <v>0</v>
      </c>
    </row>
    <row r="9" spans="1:37" ht="45" thickBot="1">
      <c r="A9" s="743" t="s">
        <v>519</v>
      </c>
      <c r="B9" s="155">
        <v>1</v>
      </c>
      <c r="C9" s="36">
        <v>5</v>
      </c>
      <c r="D9" s="7">
        <v>6</v>
      </c>
      <c r="E9" s="155">
        <v>0</v>
      </c>
      <c r="F9" s="36">
        <v>0</v>
      </c>
      <c r="G9" s="36">
        <v>0</v>
      </c>
      <c r="H9" s="36">
        <v>4</v>
      </c>
      <c r="I9" s="36">
        <v>1</v>
      </c>
      <c r="J9" s="161">
        <v>1</v>
      </c>
      <c r="K9" s="43">
        <f t="shared" si="0"/>
        <v>1</v>
      </c>
      <c r="L9" s="43">
        <f t="shared" si="1"/>
        <v>5</v>
      </c>
      <c r="M9" s="239">
        <f t="shared" si="2"/>
        <v>6</v>
      </c>
      <c r="N9" s="35">
        <v>1</v>
      </c>
      <c r="O9" s="36">
        <v>3</v>
      </c>
      <c r="P9" s="36">
        <f t="shared" si="3"/>
        <v>4</v>
      </c>
      <c r="Q9" s="432">
        <f t="shared" si="4"/>
        <v>0.66666666666666663</v>
      </c>
      <c r="R9" s="155">
        <v>0</v>
      </c>
      <c r="S9" s="36">
        <v>0</v>
      </c>
      <c r="T9" s="7">
        <v>0</v>
      </c>
      <c r="U9" s="155">
        <v>0</v>
      </c>
      <c r="V9" s="36">
        <v>0</v>
      </c>
      <c r="W9" s="36">
        <v>0</v>
      </c>
      <c r="X9" s="7">
        <v>0</v>
      </c>
      <c r="Y9" s="155">
        <v>0</v>
      </c>
      <c r="Z9" s="36">
        <v>0</v>
      </c>
      <c r="AA9" s="36">
        <v>0</v>
      </c>
      <c r="AB9" s="36">
        <v>0</v>
      </c>
      <c r="AC9" s="36">
        <v>0</v>
      </c>
      <c r="AD9" s="7">
        <v>0</v>
      </c>
      <c r="AE9" s="155">
        <v>0</v>
      </c>
      <c r="AF9" s="36">
        <v>0</v>
      </c>
      <c r="AG9" s="36">
        <v>0</v>
      </c>
      <c r="AH9" s="36">
        <v>0</v>
      </c>
      <c r="AI9" s="161">
        <v>0</v>
      </c>
      <c r="AJ9" s="7">
        <v>0</v>
      </c>
      <c r="AK9" s="364">
        <f t="shared" si="5"/>
        <v>0</v>
      </c>
    </row>
    <row r="10" spans="1:37" ht="45" thickBot="1">
      <c r="A10" s="742" t="s">
        <v>520</v>
      </c>
      <c r="B10" s="155">
        <v>8</v>
      </c>
      <c r="C10" s="36">
        <v>12</v>
      </c>
      <c r="D10" s="7">
        <v>20</v>
      </c>
      <c r="E10" s="162">
        <v>2</v>
      </c>
      <c r="F10" s="99">
        <v>8</v>
      </c>
      <c r="G10" s="99">
        <v>4</v>
      </c>
      <c r="H10" s="99">
        <v>4</v>
      </c>
      <c r="I10" s="99">
        <v>2</v>
      </c>
      <c r="J10" s="219">
        <v>0</v>
      </c>
      <c r="K10" s="43">
        <f t="shared" si="0"/>
        <v>8</v>
      </c>
      <c r="L10" s="43">
        <f t="shared" si="1"/>
        <v>12</v>
      </c>
      <c r="M10" s="239">
        <f t="shared" si="2"/>
        <v>20</v>
      </c>
      <c r="N10" s="357">
        <v>0</v>
      </c>
      <c r="O10" s="99">
        <v>0</v>
      </c>
      <c r="P10" s="36">
        <f t="shared" si="3"/>
        <v>0</v>
      </c>
      <c r="Q10" s="432">
        <f t="shared" si="4"/>
        <v>0</v>
      </c>
      <c r="R10" s="155">
        <v>0</v>
      </c>
      <c r="S10" s="36">
        <v>0</v>
      </c>
      <c r="T10" s="7">
        <v>0</v>
      </c>
      <c r="U10" s="162">
        <v>0</v>
      </c>
      <c r="V10" s="99">
        <v>0</v>
      </c>
      <c r="W10" s="99">
        <v>0</v>
      </c>
      <c r="X10" s="7">
        <v>0</v>
      </c>
      <c r="Y10" s="162">
        <v>0</v>
      </c>
      <c r="Z10" s="99">
        <v>0</v>
      </c>
      <c r="AA10" s="99">
        <v>0</v>
      </c>
      <c r="AB10" s="99">
        <v>0</v>
      </c>
      <c r="AC10" s="99">
        <v>0</v>
      </c>
      <c r="AD10" s="7">
        <v>0</v>
      </c>
      <c r="AE10" s="155">
        <v>0</v>
      </c>
      <c r="AF10" s="36">
        <v>0</v>
      </c>
      <c r="AG10" s="36">
        <v>0</v>
      </c>
      <c r="AH10" s="36">
        <v>0</v>
      </c>
      <c r="AI10" s="161">
        <v>0</v>
      </c>
      <c r="AJ10" s="7">
        <v>0</v>
      </c>
      <c r="AK10" s="364">
        <f t="shared" si="5"/>
        <v>0</v>
      </c>
    </row>
    <row r="11" spans="1:37" ht="45" thickBot="1">
      <c r="A11" s="743" t="s">
        <v>521</v>
      </c>
      <c r="B11" s="157">
        <v>6</v>
      </c>
      <c r="C11" s="329">
        <v>34</v>
      </c>
      <c r="D11" s="6">
        <v>40</v>
      </c>
      <c r="E11" s="155">
        <v>0</v>
      </c>
      <c r="F11" s="36">
        <v>22</v>
      </c>
      <c r="G11" s="36">
        <v>2</v>
      </c>
      <c r="H11" s="36">
        <v>9</v>
      </c>
      <c r="I11" s="36">
        <v>4</v>
      </c>
      <c r="J11" s="161">
        <v>3</v>
      </c>
      <c r="K11" s="43">
        <f t="shared" si="0"/>
        <v>6</v>
      </c>
      <c r="L11" s="43">
        <f t="shared" si="1"/>
        <v>34</v>
      </c>
      <c r="M11" s="239">
        <f t="shared" si="2"/>
        <v>40</v>
      </c>
      <c r="N11" s="35">
        <v>6</v>
      </c>
      <c r="O11" s="36">
        <v>34</v>
      </c>
      <c r="P11" s="36">
        <f t="shared" si="3"/>
        <v>40</v>
      </c>
      <c r="Q11" s="432">
        <f t="shared" si="4"/>
        <v>1</v>
      </c>
      <c r="R11" s="157">
        <v>6</v>
      </c>
      <c r="S11" s="329">
        <v>34</v>
      </c>
      <c r="T11" s="6">
        <v>40</v>
      </c>
      <c r="U11" s="155">
        <v>22</v>
      </c>
      <c r="V11" s="36">
        <v>11</v>
      </c>
      <c r="W11" s="36">
        <v>7</v>
      </c>
      <c r="X11" s="6">
        <f>U11+V11+W11</f>
        <v>40</v>
      </c>
      <c r="Y11" s="155">
        <v>0</v>
      </c>
      <c r="Z11" s="36">
        <v>0</v>
      </c>
      <c r="AA11" s="36">
        <v>18</v>
      </c>
      <c r="AB11" s="36">
        <v>17</v>
      </c>
      <c r="AC11" s="36">
        <v>5</v>
      </c>
      <c r="AD11" s="6">
        <f>SUM(Y11:AC11)</f>
        <v>40</v>
      </c>
      <c r="AE11" s="155">
        <v>10</v>
      </c>
      <c r="AF11" s="36">
        <v>5</v>
      </c>
      <c r="AG11" s="36">
        <v>23</v>
      </c>
      <c r="AH11" s="36">
        <v>2</v>
      </c>
      <c r="AI11" s="161">
        <v>0</v>
      </c>
      <c r="AJ11" s="7">
        <f>SUM(AE11:AI11)</f>
        <v>40</v>
      </c>
      <c r="AK11" s="364">
        <f t="shared" si="5"/>
        <v>1</v>
      </c>
    </row>
    <row r="12" spans="1:37" ht="45" thickBot="1">
      <c r="A12" s="743" t="s">
        <v>522</v>
      </c>
      <c r="B12" s="155">
        <v>4</v>
      </c>
      <c r="C12" s="36">
        <v>16</v>
      </c>
      <c r="D12" s="7">
        <v>20</v>
      </c>
      <c r="E12" s="155">
        <v>2</v>
      </c>
      <c r="F12" s="36">
        <v>6</v>
      </c>
      <c r="G12" s="36">
        <v>1</v>
      </c>
      <c r="H12" s="36">
        <v>4</v>
      </c>
      <c r="I12" s="36">
        <v>1</v>
      </c>
      <c r="J12" s="161">
        <v>6</v>
      </c>
      <c r="K12" s="43">
        <f t="shared" si="0"/>
        <v>4</v>
      </c>
      <c r="L12" s="43">
        <f t="shared" si="1"/>
        <v>16</v>
      </c>
      <c r="M12" s="237">
        <f t="shared" si="2"/>
        <v>20</v>
      </c>
      <c r="N12" s="35">
        <v>1</v>
      </c>
      <c r="O12" s="36">
        <v>10</v>
      </c>
      <c r="P12" s="36">
        <f t="shared" si="3"/>
        <v>11</v>
      </c>
      <c r="Q12" s="432">
        <f t="shared" si="4"/>
        <v>0.55000000000000004</v>
      </c>
      <c r="R12" s="155">
        <v>0</v>
      </c>
      <c r="S12" s="36">
        <v>3</v>
      </c>
      <c r="T12" s="7">
        <v>3</v>
      </c>
      <c r="U12" s="155">
        <v>0</v>
      </c>
      <c r="V12" s="36">
        <v>2</v>
      </c>
      <c r="W12" s="36">
        <v>1</v>
      </c>
      <c r="X12" s="7">
        <v>3</v>
      </c>
      <c r="Y12" s="155">
        <v>3</v>
      </c>
      <c r="Z12" s="36">
        <v>0</v>
      </c>
      <c r="AA12" s="36">
        <v>0</v>
      </c>
      <c r="AB12" s="36">
        <v>0</v>
      </c>
      <c r="AC12" s="36">
        <v>0</v>
      </c>
      <c r="AD12" s="7">
        <v>3</v>
      </c>
      <c r="AE12" s="155">
        <v>0</v>
      </c>
      <c r="AF12" s="36">
        <v>0</v>
      </c>
      <c r="AG12" s="36">
        <v>1</v>
      </c>
      <c r="AH12" s="36">
        <v>2</v>
      </c>
      <c r="AI12" s="161">
        <v>0</v>
      </c>
      <c r="AJ12" s="7">
        <v>3</v>
      </c>
      <c r="AK12" s="364">
        <f t="shared" si="5"/>
        <v>0.15</v>
      </c>
    </row>
    <row r="13" spans="1:37" ht="45" thickBot="1">
      <c r="A13" s="743" t="s">
        <v>523</v>
      </c>
      <c r="B13" s="332">
        <v>6</v>
      </c>
      <c r="C13" s="398">
        <v>14</v>
      </c>
      <c r="D13" s="7">
        <v>20</v>
      </c>
      <c r="E13" s="155">
        <v>2</v>
      </c>
      <c r="F13" s="36">
        <v>4</v>
      </c>
      <c r="G13" s="36">
        <v>2</v>
      </c>
      <c r="H13" s="36">
        <v>4</v>
      </c>
      <c r="I13" s="36">
        <v>2</v>
      </c>
      <c r="J13" s="161">
        <v>6</v>
      </c>
      <c r="K13" s="43">
        <f t="shared" si="0"/>
        <v>6</v>
      </c>
      <c r="L13" s="43">
        <f t="shared" si="1"/>
        <v>14</v>
      </c>
      <c r="M13" s="230">
        <f t="shared" si="2"/>
        <v>20</v>
      </c>
      <c r="N13" s="35">
        <v>6</v>
      </c>
      <c r="O13" s="36">
        <v>12</v>
      </c>
      <c r="P13" s="36">
        <f t="shared" si="3"/>
        <v>18</v>
      </c>
      <c r="Q13" s="432">
        <f t="shared" si="4"/>
        <v>0.9</v>
      </c>
      <c r="R13" s="332">
        <v>2</v>
      </c>
      <c r="S13" s="398">
        <v>4</v>
      </c>
      <c r="T13" s="7">
        <v>6</v>
      </c>
      <c r="U13" s="155">
        <v>3</v>
      </c>
      <c r="V13" s="36">
        <v>3</v>
      </c>
      <c r="W13" s="36">
        <v>0</v>
      </c>
      <c r="X13" s="7">
        <v>6</v>
      </c>
      <c r="Y13" s="155">
        <v>0</v>
      </c>
      <c r="Z13" s="36">
        <v>2</v>
      </c>
      <c r="AA13" s="36">
        <v>2</v>
      </c>
      <c r="AB13" s="36">
        <v>2</v>
      </c>
      <c r="AC13" s="36">
        <v>0</v>
      </c>
      <c r="AD13" s="7">
        <v>6</v>
      </c>
      <c r="AE13" s="167">
        <v>0</v>
      </c>
      <c r="AF13" s="168">
        <v>0</v>
      </c>
      <c r="AG13" s="168">
        <v>0</v>
      </c>
      <c r="AH13" s="168">
        <v>5</v>
      </c>
      <c r="AI13" s="169">
        <v>1</v>
      </c>
      <c r="AJ13" s="7">
        <v>6</v>
      </c>
      <c r="AK13" s="364">
        <f t="shared" si="5"/>
        <v>0.3</v>
      </c>
    </row>
    <row r="14" spans="1:37" ht="45" thickBot="1">
      <c r="A14" s="744" t="s">
        <v>524</v>
      </c>
      <c r="B14" s="164">
        <v>9</v>
      </c>
      <c r="C14" s="165">
        <v>18</v>
      </c>
      <c r="D14" s="7">
        <v>27</v>
      </c>
      <c r="E14" s="162">
        <v>3</v>
      </c>
      <c r="F14" s="99">
        <v>4</v>
      </c>
      <c r="G14" s="99">
        <v>3</v>
      </c>
      <c r="H14" s="99">
        <v>5</v>
      </c>
      <c r="I14" s="99">
        <v>3</v>
      </c>
      <c r="J14" s="219">
        <v>9</v>
      </c>
      <c r="K14" s="43">
        <f t="shared" si="0"/>
        <v>9</v>
      </c>
      <c r="L14" s="43">
        <f t="shared" si="1"/>
        <v>18</v>
      </c>
      <c r="M14" s="239">
        <f t="shared" si="2"/>
        <v>27</v>
      </c>
      <c r="N14" s="357">
        <v>0</v>
      </c>
      <c r="O14" s="99">
        <v>2</v>
      </c>
      <c r="P14" s="36">
        <f t="shared" si="3"/>
        <v>2</v>
      </c>
      <c r="Q14" s="432">
        <f t="shared" si="4"/>
        <v>7.407407407407407E-2</v>
      </c>
      <c r="R14" s="164">
        <v>1</v>
      </c>
      <c r="S14" s="165">
        <v>3</v>
      </c>
      <c r="T14" s="7">
        <v>4</v>
      </c>
      <c r="U14" s="162">
        <v>1</v>
      </c>
      <c r="V14" s="99">
        <v>1</v>
      </c>
      <c r="W14" s="99">
        <v>2</v>
      </c>
      <c r="X14" s="7">
        <v>4</v>
      </c>
      <c r="Y14" s="162">
        <v>0</v>
      </c>
      <c r="Z14" s="99">
        <v>0</v>
      </c>
      <c r="AA14" s="99">
        <v>3</v>
      </c>
      <c r="AB14" s="99">
        <v>1</v>
      </c>
      <c r="AC14" s="99">
        <v>0</v>
      </c>
      <c r="AD14" s="7">
        <v>4</v>
      </c>
      <c r="AE14" s="164">
        <v>2</v>
      </c>
      <c r="AF14" s="165">
        <v>1</v>
      </c>
      <c r="AG14" s="165">
        <v>0</v>
      </c>
      <c r="AH14" s="165">
        <v>0</v>
      </c>
      <c r="AI14" s="166">
        <v>1</v>
      </c>
      <c r="AJ14" s="7">
        <v>4</v>
      </c>
      <c r="AK14" s="364">
        <f t="shared" si="5"/>
        <v>0.14814814814814814</v>
      </c>
    </row>
    <row r="15" spans="1:37" ht="45" thickBot="1">
      <c r="A15" s="743" t="s">
        <v>525</v>
      </c>
      <c r="B15" s="155">
        <v>16</v>
      </c>
      <c r="C15" s="36">
        <v>24</v>
      </c>
      <c r="D15" s="7">
        <v>40</v>
      </c>
      <c r="E15" s="162">
        <v>7</v>
      </c>
      <c r="F15" s="99">
        <v>8</v>
      </c>
      <c r="G15" s="99">
        <v>4</v>
      </c>
      <c r="H15" s="99">
        <v>9</v>
      </c>
      <c r="I15" s="99">
        <v>5</v>
      </c>
      <c r="J15" s="219">
        <v>7</v>
      </c>
      <c r="K15" s="43">
        <f t="shared" si="0"/>
        <v>16</v>
      </c>
      <c r="L15" s="43">
        <f t="shared" si="1"/>
        <v>24</v>
      </c>
      <c r="M15" s="239">
        <f t="shared" si="2"/>
        <v>40</v>
      </c>
      <c r="N15" s="357">
        <v>9</v>
      </c>
      <c r="O15" s="99">
        <v>14</v>
      </c>
      <c r="P15" s="36">
        <f t="shared" si="3"/>
        <v>23</v>
      </c>
      <c r="Q15" s="432">
        <f t="shared" si="4"/>
        <v>0.57499999999999996</v>
      </c>
      <c r="R15" s="155">
        <v>4</v>
      </c>
      <c r="S15" s="36">
        <v>7</v>
      </c>
      <c r="T15" s="7">
        <v>11</v>
      </c>
      <c r="U15" s="162">
        <v>0</v>
      </c>
      <c r="V15" s="99">
        <v>3</v>
      </c>
      <c r="W15" s="99">
        <v>8</v>
      </c>
      <c r="X15" s="7">
        <v>11</v>
      </c>
      <c r="Y15" s="162">
        <v>2</v>
      </c>
      <c r="Z15" s="99">
        <v>0</v>
      </c>
      <c r="AA15" s="99">
        <v>2</v>
      </c>
      <c r="AB15" s="99">
        <v>5</v>
      </c>
      <c r="AC15" s="99">
        <v>2</v>
      </c>
      <c r="AD15" s="7">
        <v>11</v>
      </c>
      <c r="AE15" s="155">
        <v>2</v>
      </c>
      <c r="AF15" s="36">
        <v>3</v>
      </c>
      <c r="AG15" s="36">
        <v>3</v>
      </c>
      <c r="AH15" s="36">
        <v>3</v>
      </c>
      <c r="AI15" s="161">
        <v>0</v>
      </c>
      <c r="AJ15" s="7">
        <v>11</v>
      </c>
      <c r="AK15" s="364">
        <f t="shared" si="5"/>
        <v>0.27500000000000002</v>
      </c>
    </row>
    <row r="16" spans="1:37" ht="44.4">
      <c r="A16" s="745" t="s">
        <v>526</v>
      </c>
      <c r="B16" s="426">
        <v>2</v>
      </c>
      <c r="C16" s="427">
        <v>2</v>
      </c>
      <c r="D16" s="87">
        <v>4</v>
      </c>
      <c r="E16" s="429">
        <v>2</v>
      </c>
      <c r="F16" s="430">
        <v>2</v>
      </c>
      <c r="G16" s="430">
        <v>0</v>
      </c>
      <c r="H16" s="430">
        <v>0</v>
      </c>
      <c r="I16" s="430">
        <v>0</v>
      </c>
      <c r="J16" s="431">
        <v>0</v>
      </c>
      <c r="K16" s="42">
        <f t="shared" si="0"/>
        <v>2</v>
      </c>
      <c r="L16" s="42">
        <f t="shared" si="1"/>
        <v>2</v>
      </c>
      <c r="M16" s="237">
        <f t="shared" si="2"/>
        <v>4</v>
      </c>
      <c r="N16" s="433">
        <v>0</v>
      </c>
      <c r="O16" s="430">
        <v>0</v>
      </c>
      <c r="P16" s="36">
        <f t="shared" si="3"/>
        <v>0</v>
      </c>
      <c r="Q16" s="434">
        <f t="shared" si="4"/>
        <v>0</v>
      </c>
      <c r="R16" s="426">
        <v>0</v>
      </c>
      <c r="S16" s="427">
        <v>1</v>
      </c>
      <c r="T16" s="87">
        <v>1</v>
      </c>
      <c r="U16" s="429">
        <v>1</v>
      </c>
      <c r="V16" s="430">
        <v>0</v>
      </c>
      <c r="W16" s="430">
        <v>0</v>
      </c>
      <c r="X16" s="87">
        <v>1</v>
      </c>
      <c r="Y16" s="429">
        <v>0</v>
      </c>
      <c r="Z16" s="430">
        <v>0</v>
      </c>
      <c r="AA16" s="430">
        <v>0</v>
      </c>
      <c r="AB16" s="430">
        <v>0</v>
      </c>
      <c r="AC16" s="430">
        <v>1</v>
      </c>
      <c r="AD16" s="87">
        <v>1</v>
      </c>
      <c r="AE16" s="429">
        <v>0</v>
      </c>
      <c r="AF16" s="430">
        <v>0</v>
      </c>
      <c r="AG16" s="430">
        <v>0</v>
      </c>
      <c r="AH16" s="430">
        <v>1</v>
      </c>
      <c r="AI16" s="431">
        <v>0</v>
      </c>
      <c r="AJ16" s="88">
        <v>1</v>
      </c>
      <c r="AK16" s="436">
        <f t="shared" si="5"/>
        <v>0.25</v>
      </c>
    </row>
    <row r="17" spans="1:37" ht="22.8" thickBot="1">
      <c r="A17" s="89" t="s">
        <v>4</v>
      </c>
      <c r="B17" s="428">
        <f>SUM(B7:B16)</f>
        <v>59</v>
      </c>
      <c r="C17" s="428">
        <f>SUM(C7:C16)</f>
        <v>165</v>
      </c>
      <c r="D17" s="304">
        <f>SUM(D7:D16)</f>
        <v>224</v>
      </c>
      <c r="E17" s="428">
        <f>SUM(E7:E16)</f>
        <v>20</v>
      </c>
      <c r="F17" s="428">
        <f t="shared" ref="F17:L17" si="6">SUM(F7:F16)</f>
        <v>66</v>
      </c>
      <c r="G17" s="428">
        <f t="shared" si="6"/>
        <v>19</v>
      </c>
      <c r="H17" s="428">
        <f t="shared" si="6"/>
        <v>56</v>
      </c>
      <c r="I17" s="428">
        <f t="shared" si="6"/>
        <v>20</v>
      </c>
      <c r="J17" s="428">
        <f t="shared" si="6"/>
        <v>43</v>
      </c>
      <c r="K17" s="304">
        <f t="shared" si="6"/>
        <v>59</v>
      </c>
      <c r="L17" s="305">
        <f t="shared" si="6"/>
        <v>165</v>
      </c>
      <c r="M17" s="295">
        <f>SUM(M7:M16)</f>
        <v>224</v>
      </c>
      <c r="N17" s="435">
        <f>SUM(N7:N16)</f>
        <v>25</v>
      </c>
      <c r="O17" s="428">
        <f t="shared" ref="O17" si="7">SUM(O7:O16)</f>
        <v>81</v>
      </c>
      <c r="P17" s="36">
        <f t="shared" si="3"/>
        <v>106</v>
      </c>
      <c r="Q17" s="432">
        <f t="shared" si="4"/>
        <v>0.4732142857142857</v>
      </c>
      <c r="R17" s="428">
        <f>SUM(R7:R16)</f>
        <v>13</v>
      </c>
      <c r="S17" s="428">
        <f t="shared" ref="S17:AJ17" si="8">SUM(S7:S16)</f>
        <v>56</v>
      </c>
      <c r="T17" s="304">
        <f t="shared" si="8"/>
        <v>69</v>
      </c>
      <c r="U17" s="428">
        <f t="shared" si="8"/>
        <v>30</v>
      </c>
      <c r="V17" s="428">
        <f t="shared" si="8"/>
        <v>21</v>
      </c>
      <c r="W17" s="428">
        <f t="shared" si="8"/>
        <v>18</v>
      </c>
      <c r="X17" s="304">
        <f t="shared" si="8"/>
        <v>69</v>
      </c>
      <c r="Y17" s="428">
        <f t="shared" si="8"/>
        <v>6</v>
      </c>
      <c r="Z17" s="428">
        <f t="shared" si="8"/>
        <v>2</v>
      </c>
      <c r="AA17" s="428">
        <f t="shared" si="8"/>
        <v>27</v>
      </c>
      <c r="AB17" s="428">
        <f t="shared" si="8"/>
        <v>25</v>
      </c>
      <c r="AC17" s="428">
        <f t="shared" si="8"/>
        <v>9</v>
      </c>
      <c r="AD17" s="304">
        <f t="shared" si="8"/>
        <v>69</v>
      </c>
      <c r="AE17" s="428">
        <f t="shared" si="8"/>
        <v>14</v>
      </c>
      <c r="AF17" s="428">
        <f t="shared" si="8"/>
        <v>11</v>
      </c>
      <c r="AG17" s="428">
        <f t="shared" si="8"/>
        <v>28</v>
      </c>
      <c r="AH17" s="428">
        <f t="shared" si="8"/>
        <v>14</v>
      </c>
      <c r="AI17" s="428">
        <f t="shared" si="8"/>
        <v>2</v>
      </c>
      <c r="AJ17" s="304">
        <f t="shared" si="8"/>
        <v>69</v>
      </c>
      <c r="AK17" s="437">
        <f t="shared" si="5"/>
        <v>0.3080357142857143</v>
      </c>
    </row>
    <row r="18" spans="1:37">
      <c r="N18" s="529"/>
      <c r="O18" s="529"/>
      <c r="P18" s="529"/>
      <c r="Q18" s="529"/>
      <c r="U18" s="529"/>
      <c r="V18" s="529"/>
      <c r="W18" s="529"/>
      <c r="Y18" s="529"/>
      <c r="Z18" s="529"/>
      <c r="AA18" s="529"/>
      <c r="AB18" s="529"/>
      <c r="AC18" s="529"/>
      <c r="AE18" s="529"/>
      <c r="AF18" s="529"/>
      <c r="AG18" s="529"/>
      <c r="AH18" s="529"/>
      <c r="AI18" s="529"/>
      <c r="AK18" s="529"/>
    </row>
    <row r="19" spans="1:37">
      <c r="Y19" s="529"/>
      <c r="Z19" s="529"/>
      <c r="AA19" s="529"/>
      <c r="AB19" s="529"/>
      <c r="AC19" s="529"/>
      <c r="AE19" s="529"/>
      <c r="AF19" s="529"/>
      <c r="AG19" s="529"/>
      <c r="AH19" s="529"/>
      <c r="AI19" s="529"/>
      <c r="AK19" s="529"/>
    </row>
    <row r="20" spans="1:37">
      <c r="AE20" s="529"/>
      <c r="AF20" s="529"/>
      <c r="AG20" s="529"/>
      <c r="AH20" s="529"/>
      <c r="AI20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"/>
  <sheetViews>
    <sheetView view="pageBreakPreview" zoomScale="60" zoomScaleNormal="70" workbookViewId="0">
      <selection activeCell="D14" sqref="D14"/>
    </sheetView>
  </sheetViews>
  <sheetFormatPr defaultColWidth="9" defaultRowHeight="15.6"/>
  <cols>
    <col min="1" max="1" width="27" style="178" bestFit="1" customWidth="1"/>
    <col min="2" max="16384" width="9" style="178"/>
  </cols>
  <sheetData>
    <row r="1" spans="1:37" ht="62.25" customHeight="1" thickBot="1">
      <c r="A1" s="870" t="s">
        <v>63</v>
      </c>
      <c r="B1" s="800"/>
      <c r="C1" s="800"/>
      <c r="D1" s="800"/>
      <c r="E1" s="871"/>
      <c r="F1" s="871"/>
      <c r="G1" s="871"/>
      <c r="H1" s="871"/>
      <c r="I1" s="871"/>
      <c r="J1" s="871"/>
      <c r="K1" s="871"/>
      <c r="L1" s="871"/>
      <c r="M1" s="871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Top="1" thickBot="1">
      <c r="A2" s="872" t="s">
        <v>64</v>
      </c>
      <c r="B2" s="875" t="s">
        <v>65</v>
      </c>
      <c r="C2" s="876"/>
      <c r="D2" s="877"/>
      <c r="E2" s="865" t="s">
        <v>66</v>
      </c>
      <c r="F2" s="866"/>
      <c r="G2" s="866"/>
      <c r="H2" s="866"/>
      <c r="I2" s="866"/>
      <c r="J2" s="866"/>
      <c r="K2" s="867"/>
      <c r="L2" s="867"/>
      <c r="M2" s="868"/>
      <c r="N2" s="794" t="s">
        <v>33</v>
      </c>
      <c r="O2" s="794"/>
      <c r="P2" s="794"/>
      <c r="Q2" s="795"/>
      <c r="R2" s="879" t="s">
        <v>67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68</v>
      </c>
    </row>
    <row r="3" spans="1:37" ht="20.25" customHeight="1" thickTop="1">
      <c r="A3" s="873"/>
      <c r="B3" s="883" t="s">
        <v>9</v>
      </c>
      <c r="C3" s="886" t="s">
        <v>10</v>
      </c>
      <c r="D3" s="821" t="s">
        <v>11</v>
      </c>
      <c r="E3" s="855" t="s">
        <v>16</v>
      </c>
      <c r="F3" s="782"/>
      <c r="G3" s="785" t="s">
        <v>5</v>
      </c>
      <c r="H3" s="782"/>
      <c r="I3" s="785" t="s">
        <v>0</v>
      </c>
      <c r="J3" s="857"/>
      <c r="K3" s="859" t="s">
        <v>12</v>
      </c>
      <c r="L3" s="862" t="s">
        <v>13</v>
      </c>
      <c r="M3" s="869" t="s">
        <v>14</v>
      </c>
      <c r="N3" s="805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20.25" customHeight="1" thickBot="1">
      <c r="A4" s="873"/>
      <c r="B4" s="884"/>
      <c r="C4" s="887"/>
      <c r="D4" s="869"/>
      <c r="E4" s="856"/>
      <c r="F4" s="784"/>
      <c r="G4" s="786"/>
      <c r="H4" s="784"/>
      <c r="I4" s="786"/>
      <c r="J4" s="858"/>
      <c r="K4" s="860"/>
      <c r="L4" s="863"/>
      <c r="M4" s="869"/>
      <c r="N4" s="878"/>
      <c r="O4" s="878"/>
      <c r="P4" s="878"/>
      <c r="Q4" s="805"/>
      <c r="R4" s="841"/>
      <c r="S4" s="842"/>
      <c r="T4" s="843"/>
      <c r="U4" s="841"/>
      <c r="V4" s="842"/>
      <c r="W4" s="842"/>
      <c r="X4" s="843"/>
      <c r="Y4" s="841"/>
      <c r="Z4" s="842"/>
      <c r="AA4" s="842"/>
      <c r="AB4" s="842"/>
      <c r="AC4" s="842"/>
      <c r="AD4" s="843"/>
      <c r="AE4" s="847"/>
      <c r="AF4" s="848"/>
      <c r="AG4" s="848"/>
      <c r="AH4" s="848"/>
      <c r="AI4" s="848"/>
      <c r="AJ4" s="774"/>
      <c r="AK4" s="881"/>
    </row>
    <row r="5" spans="1:37" ht="20.25" customHeight="1" thickTop="1">
      <c r="A5" s="873"/>
      <c r="B5" s="884"/>
      <c r="C5" s="887"/>
      <c r="D5" s="869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851" t="s">
        <v>10</v>
      </c>
      <c r="K5" s="860"/>
      <c r="L5" s="863"/>
      <c r="M5" s="869"/>
      <c r="N5" s="853" t="s">
        <v>9</v>
      </c>
      <c r="O5" s="812" t="s">
        <v>10</v>
      </c>
      <c r="P5" s="890" t="s">
        <v>11</v>
      </c>
      <c r="Q5" s="892" t="s">
        <v>15</v>
      </c>
      <c r="R5" s="836" t="s">
        <v>9</v>
      </c>
      <c r="S5" s="827" t="s">
        <v>10</v>
      </c>
      <c r="T5" s="821" t="s">
        <v>40</v>
      </c>
      <c r="U5" s="836" t="s">
        <v>42</v>
      </c>
      <c r="V5" s="825" t="s">
        <v>43</v>
      </c>
      <c r="W5" s="827" t="s">
        <v>44</v>
      </c>
      <c r="X5" s="821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821" t="s">
        <v>11</v>
      </c>
      <c r="AE5" s="829" t="s">
        <v>17</v>
      </c>
      <c r="AF5" s="831" t="s">
        <v>18</v>
      </c>
      <c r="AG5" s="831" t="s">
        <v>19</v>
      </c>
      <c r="AH5" s="831" t="s">
        <v>20</v>
      </c>
      <c r="AI5" s="833" t="s">
        <v>50</v>
      </c>
      <c r="AJ5" s="821" t="s">
        <v>14</v>
      </c>
      <c r="AK5" s="881"/>
    </row>
    <row r="6" spans="1:37" ht="20.25" customHeight="1" thickBot="1">
      <c r="A6" s="874"/>
      <c r="B6" s="885"/>
      <c r="C6" s="888"/>
      <c r="D6" s="889"/>
      <c r="E6" s="850"/>
      <c r="F6" s="778"/>
      <c r="G6" s="778"/>
      <c r="H6" s="778"/>
      <c r="I6" s="778"/>
      <c r="J6" s="852"/>
      <c r="K6" s="861"/>
      <c r="L6" s="864"/>
      <c r="M6" s="869"/>
      <c r="N6" s="854"/>
      <c r="O6" s="814"/>
      <c r="P6" s="891"/>
      <c r="Q6" s="893"/>
      <c r="R6" s="894"/>
      <c r="S6" s="835"/>
      <c r="T6" s="822"/>
      <c r="U6" s="837"/>
      <c r="V6" s="826"/>
      <c r="W6" s="828"/>
      <c r="X6" s="822"/>
      <c r="Y6" s="824"/>
      <c r="Z6" s="826"/>
      <c r="AA6" s="826"/>
      <c r="AB6" s="826"/>
      <c r="AC6" s="828"/>
      <c r="AD6" s="822"/>
      <c r="AE6" s="830"/>
      <c r="AF6" s="832"/>
      <c r="AG6" s="832"/>
      <c r="AH6" s="832"/>
      <c r="AI6" s="834"/>
      <c r="AJ6" s="822"/>
      <c r="AK6" s="882"/>
    </row>
    <row r="7" spans="1:37" ht="21" thickTop="1" thickBot="1">
      <c r="A7" s="449" t="s">
        <v>72</v>
      </c>
      <c r="B7" s="1">
        <v>22</v>
      </c>
      <c r="C7" s="3">
        <v>28</v>
      </c>
      <c r="D7" s="121">
        <f>SUM(B7:C7)</f>
        <v>50</v>
      </c>
      <c r="E7" s="158">
        <v>2</v>
      </c>
      <c r="F7" s="329">
        <v>4</v>
      </c>
      <c r="G7" s="329">
        <v>7</v>
      </c>
      <c r="H7" s="329">
        <v>13</v>
      </c>
      <c r="I7" s="329">
        <v>13</v>
      </c>
      <c r="J7" s="223">
        <v>11</v>
      </c>
      <c r="K7" s="68">
        <f>E7+G7+I7</f>
        <v>22</v>
      </c>
      <c r="L7" s="6">
        <f>F7+H7+J7</f>
        <v>28</v>
      </c>
      <c r="M7" s="210">
        <f>K7+L7</f>
        <v>50</v>
      </c>
      <c r="N7" s="194">
        <v>19</v>
      </c>
      <c r="O7" s="195">
        <v>20</v>
      </c>
      <c r="P7" s="195">
        <f>N7+O7</f>
        <v>39</v>
      </c>
      <c r="Q7" s="196">
        <f>P7/D7</f>
        <v>0.78</v>
      </c>
      <c r="R7" s="157">
        <v>0</v>
      </c>
      <c r="S7" s="223">
        <v>1</v>
      </c>
      <c r="T7" s="210">
        <v>1</v>
      </c>
      <c r="U7" s="158">
        <v>0</v>
      </c>
      <c r="V7" s="159">
        <v>1</v>
      </c>
      <c r="W7" s="159">
        <v>0</v>
      </c>
      <c r="X7" s="210">
        <v>1</v>
      </c>
      <c r="Y7" s="336">
        <v>0</v>
      </c>
      <c r="Z7" s="159">
        <v>0</v>
      </c>
      <c r="AA7" s="159">
        <v>1</v>
      </c>
      <c r="AB7" s="159">
        <v>0</v>
      </c>
      <c r="AC7" s="159">
        <v>0</v>
      </c>
      <c r="AD7" s="215">
        <v>1</v>
      </c>
      <c r="AE7" s="157">
        <v>0</v>
      </c>
      <c r="AF7" s="329">
        <v>0</v>
      </c>
      <c r="AG7" s="329">
        <v>1</v>
      </c>
      <c r="AH7" s="329">
        <v>0</v>
      </c>
      <c r="AI7" s="223">
        <v>0</v>
      </c>
      <c r="AJ7" s="210">
        <v>1</v>
      </c>
      <c r="AK7" s="364">
        <f>AJ7/D7</f>
        <v>0.02</v>
      </c>
    </row>
    <row r="8" spans="1:37" ht="20.399999999999999" thickBot="1">
      <c r="A8" s="449" t="s">
        <v>73</v>
      </c>
      <c r="B8" s="12">
        <v>9</v>
      </c>
      <c r="C8" s="206">
        <v>26</v>
      </c>
      <c r="D8" s="125">
        <f t="shared" ref="D8:D13" si="0">SUM(B8:C8)</f>
        <v>35</v>
      </c>
      <c r="E8" s="155">
        <v>0</v>
      </c>
      <c r="F8" s="36">
        <v>4</v>
      </c>
      <c r="G8" s="36">
        <v>7</v>
      </c>
      <c r="H8" s="36">
        <v>14</v>
      </c>
      <c r="I8" s="36">
        <v>2</v>
      </c>
      <c r="J8" s="161">
        <v>8</v>
      </c>
      <c r="K8" s="43">
        <f t="shared" ref="K8:K14" si="1">E8+G8+I8</f>
        <v>9</v>
      </c>
      <c r="L8" s="7">
        <f t="shared" ref="L8:L14" si="2">F8+H8+J8</f>
        <v>26</v>
      </c>
      <c r="M8" s="192">
        <f t="shared" ref="M8:M13" si="3">K8+L8</f>
        <v>35</v>
      </c>
      <c r="N8" s="12">
        <v>7</v>
      </c>
      <c r="O8" s="145">
        <v>26</v>
      </c>
      <c r="P8" s="195">
        <f t="shared" ref="P8:P14" si="4">N8+O8</f>
        <v>33</v>
      </c>
      <c r="Q8" s="72">
        <f t="shared" ref="Q8:Q14" si="5">P8/D8</f>
        <v>0.94285714285714284</v>
      </c>
      <c r="R8" s="157">
        <v>7</v>
      </c>
      <c r="S8" s="223">
        <v>26</v>
      </c>
      <c r="T8" s="211">
        <v>33</v>
      </c>
      <c r="U8" s="155">
        <v>4</v>
      </c>
      <c r="V8" s="161">
        <v>19</v>
      </c>
      <c r="W8" s="161">
        <v>10</v>
      </c>
      <c r="X8" s="212">
        <v>33</v>
      </c>
      <c r="Y8" s="337">
        <v>1</v>
      </c>
      <c r="Z8" s="338">
        <v>3</v>
      </c>
      <c r="AA8" s="338">
        <v>22</v>
      </c>
      <c r="AB8" s="338">
        <v>3</v>
      </c>
      <c r="AC8" s="338">
        <v>4</v>
      </c>
      <c r="AD8" s="212">
        <v>33</v>
      </c>
      <c r="AE8" s="155">
        <v>6</v>
      </c>
      <c r="AF8" s="36">
        <v>6</v>
      </c>
      <c r="AG8" s="36">
        <v>17</v>
      </c>
      <c r="AH8" s="36">
        <v>3</v>
      </c>
      <c r="AI8" s="161">
        <v>1</v>
      </c>
      <c r="AJ8" s="212">
        <v>33</v>
      </c>
      <c r="AK8" s="364">
        <f t="shared" ref="AK8:AK14" si="6">AJ8/D8</f>
        <v>0.94285714285714284</v>
      </c>
    </row>
    <row r="9" spans="1:37" ht="20.399999999999999" thickBot="1">
      <c r="A9" s="449" t="s">
        <v>74</v>
      </c>
      <c r="B9" s="12">
        <v>13</v>
      </c>
      <c r="C9" s="206">
        <v>64</v>
      </c>
      <c r="D9" s="125">
        <f t="shared" si="0"/>
        <v>77</v>
      </c>
      <c r="E9" s="155">
        <v>1</v>
      </c>
      <c r="F9" s="36">
        <v>10</v>
      </c>
      <c r="G9" s="36">
        <v>2</v>
      </c>
      <c r="H9" s="36">
        <v>39</v>
      </c>
      <c r="I9" s="36">
        <v>10</v>
      </c>
      <c r="J9" s="161">
        <v>15</v>
      </c>
      <c r="K9" s="43">
        <f t="shared" si="1"/>
        <v>13</v>
      </c>
      <c r="L9" s="7">
        <f t="shared" si="2"/>
        <v>64</v>
      </c>
      <c r="M9" s="192">
        <f t="shared" si="3"/>
        <v>77</v>
      </c>
      <c r="N9" s="202">
        <v>10</v>
      </c>
      <c r="O9" s="201">
        <v>59</v>
      </c>
      <c r="P9" s="195">
        <f t="shared" si="4"/>
        <v>69</v>
      </c>
      <c r="Q9" s="80">
        <f t="shared" si="5"/>
        <v>0.89610389610389607</v>
      </c>
      <c r="R9" s="157">
        <v>13</v>
      </c>
      <c r="S9" s="223">
        <v>64</v>
      </c>
      <c r="T9" s="211">
        <f>SUM(R9:S9)</f>
        <v>77</v>
      </c>
      <c r="U9" s="155">
        <v>11</v>
      </c>
      <c r="V9" s="161">
        <v>41</v>
      </c>
      <c r="W9" s="161">
        <v>25</v>
      </c>
      <c r="X9" s="212">
        <f>SUM(U9:W9)</f>
        <v>77</v>
      </c>
      <c r="Y9" s="339">
        <v>0</v>
      </c>
      <c r="Z9" s="161">
        <v>12</v>
      </c>
      <c r="AA9" s="161">
        <v>39</v>
      </c>
      <c r="AB9" s="161">
        <v>26</v>
      </c>
      <c r="AC9" s="161">
        <v>0</v>
      </c>
      <c r="AD9" s="212">
        <f>SUM(Y9:AC9)</f>
        <v>77</v>
      </c>
      <c r="AE9" s="155">
        <v>31</v>
      </c>
      <c r="AF9" s="36">
        <v>25</v>
      </c>
      <c r="AG9" s="36">
        <v>14</v>
      </c>
      <c r="AH9" s="36">
        <v>7</v>
      </c>
      <c r="AI9" s="161">
        <v>0</v>
      </c>
      <c r="AJ9" s="212">
        <f>SUM(AE9:AI9)</f>
        <v>77</v>
      </c>
      <c r="AK9" s="364">
        <f t="shared" si="6"/>
        <v>1</v>
      </c>
    </row>
    <row r="10" spans="1:37" ht="20.399999999999999" thickBot="1">
      <c r="A10" s="449" t="s">
        <v>75</v>
      </c>
      <c r="B10" s="12">
        <v>11</v>
      </c>
      <c r="C10" s="206">
        <v>29</v>
      </c>
      <c r="D10" s="125">
        <f t="shared" si="0"/>
        <v>40</v>
      </c>
      <c r="E10" s="35">
        <v>0</v>
      </c>
      <c r="F10" s="36">
        <v>1</v>
      </c>
      <c r="G10" s="36">
        <v>5</v>
      </c>
      <c r="H10" s="36">
        <v>17</v>
      </c>
      <c r="I10" s="36">
        <v>6</v>
      </c>
      <c r="J10" s="161">
        <v>11</v>
      </c>
      <c r="K10" s="43">
        <f t="shared" si="1"/>
        <v>11</v>
      </c>
      <c r="L10" s="7">
        <f t="shared" si="2"/>
        <v>29</v>
      </c>
      <c r="M10" s="192">
        <f t="shared" si="3"/>
        <v>40</v>
      </c>
      <c r="N10" s="12">
        <v>11</v>
      </c>
      <c r="O10" s="26">
        <v>29</v>
      </c>
      <c r="P10" s="195">
        <f t="shared" si="4"/>
        <v>40</v>
      </c>
      <c r="Q10" s="72">
        <f t="shared" si="5"/>
        <v>1</v>
      </c>
      <c r="R10" s="157">
        <v>3</v>
      </c>
      <c r="S10" s="223">
        <v>3</v>
      </c>
      <c r="T10" s="211">
        <v>6</v>
      </c>
      <c r="U10" s="155">
        <v>0</v>
      </c>
      <c r="V10" s="161">
        <v>4</v>
      </c>
      <c r="W10" s="161">
        <v>2</v>
      </c>
      <c r="X10" s="212">
        <v>6</v>
      </c>
      <c r="Y10" s="339">
        <v>0</v>
      </c>
      <c r="Z10" s="161">
        <v>0</v>
      </c>
      <c r="AA10" s="161">
        <v>0</v>
      </c>
      <c r="AB10" s="161">
        <v>6</v>
      </c>
      <c r="AC10" s="161">
        <v>0</v>
      </c>
      <c r="AD10" s="212">
        <v>6</v>
      </c>
      <c r="AE10" s="155">
        <v>0</v>
      </c>
      <c r="AF10" s="36">
        <v>0</v>
      </c>
      <c r="AG10" s="36">
        <v>2</v>
      </c>
      <c r="AH10" s="36">
        <v>4</v>
      </c>
      <c r="AI10" s="161">
        <v>0</v>
      </c>
      <c r="AJ10" s="212">
        <v>6</v>
      </c>
      <c r="AK10" s="364">
        <f t="shared" si="6"/>
        <v>0.15</v>
      </c>
    </row>
    <row r="11" spans="1:37" ht="20.399999999999999" thickBot="1">
      <c r="A11" s="449" t="s">
        <v>76</v>
      </c>
      <c r="B11" s="12">
        <v>6</v>
      </c>
      <c r="C11" s="206">
        <v>13</v>
      </c>
      <c r="D11" s="125">
        <f t="shared" si="0"/>
        <v>19</v>
      </c>
      <c r="E11" s="35">
        <v>0</v>
      </c>
      <c r="F11" s="36">
        <v>1</v>
      </c>
      <c r="G11" s="36">
        <v>5</v>
      </c>
      <c r="H11" s="36">
        <v>10</v>
      </c>
      <c r="I11" s="36">
        <v>1</v>
      </c>
      <c r="J11" s="161">
        <v>2</v>
      </c>
      <c r="K11" s="43">
        <f t="shared" si="1"/>
        <v>6</v>
      </c>
      <c r="L11" s="7">
        <f t="shared" si="2"/>
        <v>13</v>
      </c>
      <c r="M11" s="192">
        <f t="shared" si="3"/>
        <v>19</v>
      </c>
      <c r="N11" s="12">
        <v>6</v>
      </c>
      <c r="O11" s="145">
        <v>13</v>
      </c>
      <c r="P11" s="195">
        <f t="shared" si="4"/>
        <v>19</v>
      </c>
      <c r="Q11" s="72">
        <f t="shared" si="5"/>
        <v>1</v>
      </c>
      <c r="R11" s="157">
        <v>1</v>
      </c>
      <c r="S11" s="223">
        <v>2</v>
      </c>
      <c r="T11" s="211">
        <v>3</v>
      </c>
      <c r="U11" s="155">
        <v>1</v>
      </c>
      <c r="V11" s="161">
        <v>1</v>
      </c>
      <c r="W11" s="161">
        <v>1</v>
      </c>
      <c r="X11" s="214">
        <v>3</v>
      </c>
      <c r="Y11" s="340">
        <v>0</v>
      </c>
      <c r="Z11" s="223">
        <v>0</v>
      </c>
      <c r="AA11" s="223">
        <v>1</v>
      </c>
      <c r="AB11" s="223">
        <v>1</v>
      </c>
      <c r="AC11" s="223">
        <v>1</v>
      </c>
      <c r="AD11" s="212">
        <v>3</v>
      </c>
      <c r="AE11" s="155">
        <v>0</v>
      </c>
      <c r="AF11" s="36">
        <v>0</v>
      </c>
      <c r="AG11" s="36">
        <v>3</v>
      </c>
      <c r="AH11" s="36">
        <v>0</v>
      </c>
      <c r="AI11" s="161">
        <v>0</v>
      </c>
      <c r="AJ11" s="212">
        <v>3</v>
      </c>
      <c r="AK11" s="364">
        <f t="shared" si="6"/>
        <v>0.15789473684210525</v>
      </c>
    </row>
    <row r="12" spans="1:37" ht="20.399999999999999" thickBot="1">
      <c r="A12" s="449" t="s">
        <v>77</v>
      </c>
      <c r="B12" s="117">
        <v>10</v>
      </c>
      <c r="C12" s="207">
        <v>35</v>
      </c>
      <c r="D12" s="204">
        <f t="shared" si="0"/>
        <v>45</v>
      </c>
      <c r="E12" s="35">
        <v>4</v>
      </c>
      <c r="F12" s="36">
        <v>16</v>
      </c>
      <c r="G12" s="36">
        <v>3</v>
      </c>
      <c r="H12" s="36">
        <v>11</v>
      </c>
      <c r="I12" s="36">
        <v>3</v>
      </c>
      <c r="J12" s="161">
        <v>8</v>
      </c>
      <c r="K12" s="48">
        <f t="shared" si="1"/>
        <v>10</v>
      </c>
      <c r="L12" s="7">
        <f t="shared" si="2"/>
        <v>35</v>
      </c>
      <c r="M12" s="192">
        <f t="shared" si="3"/>
        <v>45</v>
      </c>
      <c r="N12" s="24">
        <v>2</v>
      </c>
      <c r="O12" s="25">
        <v>12</v>
      </c>
      <c r="P12" s="195">
        <f t="shared" si="4"/>
        <v>14</v>
      </c>
      <c r="Q12" s="203">
        <f t="shared" si="5"/>
        <v>0.31111111111111112</v>
      </c>
      <c r="R12" s="157">
        <v>0</v>
      </c>
      <c r="S12" s="223">
        <v>4</v>
      </c>
      <c r="T12" s="211">
        <v>4</v>
      </c>
      <c r="U12" s="157">
        <v>4</v>
      </c>
      <c r="V12" s="223">
        <v>0</v>
      </c>
      <c r="W12" s="223">
        <v>0</v>
      </c>
      <c r="X12" s="212">
        <v>4</v>
      </c>
      <c r="Y12" s="340">
        <v>0</v>
      </c>
      <c r="Z12" s="223">
        <v>0</v>
      </c>
      <c r="AA12" s="223">
        <v>2</v>
      </c>
      <c r="AB12" s="223">
        <v>0</v>
      </c>
      <c r="AC12" s="223">
        <v>2</v>
      </c>
      <c r="AD12" s="211">
        <v>4</v>
      </c>
      <c r="AE12" s="155">
        <v>0</v>
      </c>
      <c r="AF12" s="36">
        <v>0</v>
      </c>
      <c r="AG12" s="36">
        <v>3</v>
      </c>
      <c r="AH12" s="36">
        <v>1</v>
      </c>
      <c r="AI12" s="161">
        <v>0</v>
      </c>
      <c r="AJ12" s="212">
        <v>4</v>
      </c>
      <c r="AK12" s="364">
        <f t="shared" si="6"/>
        <v>8.8888888888888892E-2</v>
      </c>
    </row>
    <row r="13" spans="1:37" ht="20.399999999999999" thickBot="1">
      <c r="A13" s="450" t="s">
        <v>78</v>
      </c>
      <c r="B13" s="152">
        <v>11</v>
      </c>
      <c r="C13" s="208">
        <v>21</v>
      </c>
      <c r="D13" s="125">
        <f t="shared" si="0"/>
        <v>32</v>
      </c>
      <c r="E13" s="35">
        <v>0</v>
      </c>
      <c r="F13" s="36">
        <v>2</v>
      </c>
      <c r="G13" s="36">
        <v>3</v>
      </c>
      <c r="H13" s="36">
        <v>6</v>
      </c>
      <c r="I13" s="36">
        <v>8</v>
      </c>
      <c r="J13" s="161">
        <v>13</v>
      </c>
      <c r="K13" s="43">
        <f t="shared" si="1"/>
        <v>11</v>
      </c>
      <c r="L13" s="7">
        <f t="shared" si="2"/>
        <v>21</v>
      </c>
      <c r="M13" s="192">
        <f t="shared" si="3"/>
        <v>32</v>
      </c>
      <c r="N13" s="35">
        <v>8</v>
      </c>
      <c r="O13" s="36">
        <v>20</v>
      </c>
      <c r="P13" s="195">
        <f t="shared" si="4"/>
        <v>28</v>
      </c>
      <c r="Q13" s="72">
        <f t="shared" si="5"/>
        <v>0.875</v>
      </c>
      <c r="R13" s="332">
        <v>2</v>
      </c>
      <c r="S13" s="333">
        <v>4</v>
      </c>
      <c r="T13" s="212">
        <v>6</v>
      </c>
      <c r="U13" s="167">
        <v>0</v>
      </c>
      <c r="V13" s="169">
        <v>6</v>
      </c>
      <c r="W13" s="169">
        <v>0</v>
      </c>
      <c r="X13" s="212">
        <v>6</v>
      </c>
      <c r="Y13" s="341">
        <v>1</v>
      </c>
      <c r="Z13" s="169">
        <v>1</v>
      </c>
      <c r="AA13" s="169">
        <v>2</v>
      </c>
      <c r="AB13" s="169">
        <v>2</v>
      </c>
      <c r="AC13" s="169">
        <v>0</v>
      </c>
      <c r="AD13" s="212">
        <v>6</v>
      </c>
      <c r="AE13" s="167">
        <v>0</v>
      </c>
      <c r="AF13" s="168">
        <v>0</v>
      </c>
      <c r="AG13" s="168">
        <v>1</v>
      </c>
      <c r="AH13" s="168">
        <v>4</v>
      </c>
      <c r="AI13" s="169">
        <v>1</v>
      </c>
      <c r="AJ13" s="212">
        <v>6</v>
      </c>
      <c r="AK13" s="364">
        <f t="shared" si="6"/>
        <v>0.1875</v>
      </c>
    </row>
    <row r="14" spans="1:37" ht="20.399999999999999" thickBot="1">
      <c r="A14" s="451" t="s">
        <v>3</v>
      </c>
      <c r="B14" s="199">
        <f>SUM(B7:B13)</f>
        <v>82</v>
      </c>
      <c r="C14" s="209">
        <f>SUM(C7:C13)</f>
        <v>216</v>
      </c>
      <c r="D14" s="205">
        <f>SUM(B14:C14)</f>
        <v>298</v>
      </c>
      <c r="E14" s="330">
        <f>SUM(E7:E13)</f>
        <v>7</v>
      </c>
      <c r="F14" s="331">
        <f t="shared" ref="F14:J14" si="7">SUM(F7:F13)</f>
        <v>38</v>
      </c>
      <c r="G14" s="331">
        <f t="shared" si="7"/>
        <v>32</v>
      </c>
      <c r="H14" s="331">
        <f t="shared" si="7"/>
        <v>110</v>
      </c>
      <c r="I14" s="330">
        <f t="shared" si="7"/>
        <v>43</v>
      </c>
      <c r="J14" s="331">
        <f t="shared" si="7"/>
        <v>68</v>
      </c>
      <c r="K14" s="193">
        <f t="shared" si="1"/>
        <v>82</v>
      </c>
      <c r="L14" s="119">
        <f t="shared" si="2"/>
        <v>216</v>
      </c>
      <c r="M14" s="119">
        <f>K14+L14</f>
        <v>298</v>
      </c>
      <c r="N14" s="197">
        <f>SUM(N7:N13)</f>
        <v>63</v>
      </c>
      <c r="O14" s="198">
        <f t="shared" ref="O14" si="8">SUM(O7:O13)</f>
        <v>179</v>
      </c>
      <c r="P14" s="195">
        <f t="shared" si="4"/>
        <v>242</v>
      </c>
      <c r="Q14" s="200">
        <f t="shared" si="5"/>
        <v>0.81208053691275173</v>
      </c>
      <c r="R14" s="334">
        <f>SUM(R7:R13)</f>
        <v>26</v>
      </c>
      <c r="S14" s="335">
        <f>SUM(S7:S13)</f>
        <v>104</v>
      </c>
      <c r="T14" s="213">
        <f>SUM(T7:T13)</f>
        <v>130</v>
      </c>
      <c r="U14" s="334">
        <f>SUM(U7:U13)</f>
        <v>20</v>
      </c>
      <c r="V14" s="335">
        <f t="shared" ref="V14:W14" si="9">SUM(V7:V13)</f>
        <v>72</v>
      </c>
      <c r="W14" s="335">
        <f t="shared" si="9"/>
        <v>38</v>
      </c>
      <c r="X14" s="213">
        <f>SUM(X7:X13)</f>
        <v>130</v>
      </c>
      <c r="Y14" s="342">
        <f>SUM(Y7:Y13)</f>
        <v>2</v>
      </c>
      <c r="Z14" s="343">
        <f t="shared" ref="Z14:AC14" si="10">SUM(Z7:Z13)</f>
        <v>16</v>
      </c>
      <c r="AA14" s="343">
        <f t="shared" si="10"/>
        <v>67</v>
      </c>
      <c r="AB14" s="344">
        <f t="shared" si="10"/>
        <v>38</v>
      </c>
      <c r="AC14" s="335">
        <f t="shared" si="10"/>
        <v>7</v>
      </c>
      <c r="AD14" s="213">
        <f>SUM(AD7:AD13)</f>
        <v>130</v>
      </c>
      <c r="AE14" s="345">
        <f>SUM(AE7:AE13)</f>
        <v>37</v>
      </c>
      <c r="AF14" s="344">
        <f t="shared" ref="AF14:AI14" si="11">SUM(AF7:AF13)</f>
        <v>31</v>
      </c>
      <c r="AG14" s="335">
        <f t="shared" si="11"/>
        <v>41</v>
      </c>
      <c r="AH14" s="335">
        <f t="shared" si="11"/>
        <v>19</v>
      </c>
      <c r="AI14" s="335">
        <f t="shared" si="11"/>
        <v>2</v>
      </c>
      <c r="AJ14" s="213">
        <f>SUM(AJ7:AJ13)</f>
        <v>130</v>
      </c>
      <c r="AK14" s="365">
        <f t="shared" si="6"/>
        <v>0.43624161073825501</v>
      </c>
    </row>
    <row r="15" spans="1:37" ht="16.2" thickTop="1"/>
  </sheetData>
  <mergeCells count="49"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honeticPr fontId="2" type="noConversion"/>
  <pageMargins left="0.7" right="0.7" top="0.75" bottom="0.75" header="0.3" footer="0.3"/>
  <pageSetup paperSize="9" scale="3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view="pageBreakPreview" topLeftCell="H4" zoomScale="60" zoomScaleNormal="32" workbookViewId="0">
      <selection activeCell="R28" sqref="R28"/>
    </sheetView>
  </sheetViews>
  <sheetFormatPr defaultColWidth="9" defaultRowHeight="15.6"/>
  <cols>
    <col min="1" max="16384" width="9" style="178"/>
  </cols>
  <sheetData>
    <row r="1" spans="1:37" ht="68.25" customHeight="1" thickBot="1">
      <c r="A1" s="799" t="s">
        <v>540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77" t="s">
        <v>226</v>
      </c>
      <c r="B2" s="975" t="s">
        <v>227</v>
      </c>
      <c r="C2" s="876"/>
      <c r="D2" s="876"/>
      <c r="E2" s="793" t="s">
        <v>228</v>
      </c>
      <c r="F2" s="794"/>
      <c r="G2" s="794"/>
      <c r="H2" s="794"/>
      <c r="I2" s="794"/>
      <c r="J2" s="794"/>
      <c r="K2" s="794"/>
      <c r="L2" s="794"/>
      <c r="M2" s="794"/>
      <c r="N2" s="793" t="s">
        <v>33</v>
      </c>
      <c r="O2" s="794"/>
      <c r="P2" s="794"/>
      <c r="Q2" s="795"/>
      <c r="R2" s="879" t="s">
        <v>229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230</v>
      </c>
    </row>
    <row r="3" spans="1:37">
      <c r="A3" s="978"/>
      <c r="B3" s="812" t="s">
        <v>9</v>
      </c>
      <c r="C3" s="812" t="s">
        <v>10</v>
      </c>
      <c r="D3" s="796" t="s">
        <v>11</v>
      </c>
      <c r="E3" s="1009" t="s">
        <v>16</v>
      </c>
      <c r="F3" s="971"/>
      <c r="G3" s="972" t="s">
        <v>5</v>
      </c>
      <c r="H3" s="971"/>
      <c r="I3" s="972" t="s">
        <v>0</v>
      </c>
      <c r="J3" s="971"/>
      <c r="K3" s="788" t="s">
        <v>12</v>
      </c>
      <c r="L3" s="1379" t="s">
        <v>13</v>
      </c>
      <c r="M3" s="796" t="s">
        <v>14</v>
      </c>
      <c r="N3" s="805"/>
      <c r="O3" s="805"/>
      <c r="P3" s="805"/>
      <c r="Q3" s="805"/>
      <c r="R3" s="1369" t="s">
        <v>527</v>
      </c>
      <c r="S3" s="1370"/>
      <c r="T3" s="1370"/>
      <c r="U3" s="1373" t="s">
        <v>528</v>
      </c>
      <c r="V3" s="1370"/>
      <c r="W3" s="1370"/>
      <c r="X3" s="1374"/>
      <c r="Y3" s="1370" t="s">
        <v>529</v>
      </c>
      <c r="Z3" s="1370"/>
      <c r="AA3" s="1370"/>
      <c r="AB3" s="1370"/>
      <c r="AC3" s="1370"/>
      <c r="AD3" s="1370"/>
      <c r="AE3" s="1377" t="s">
        <v>38</v>
      </c>
      <c r="AF3" s="770"/>
      <c r="AG3" s="770"/>
      <c r="AH3" s="770"/>
      <c r="AI3" s="770"/>
      <c r="AJ3" s="1105"/>
      <c r="AK3" s="881"/>
    </row>
    <row r="4" spans="1:37" ht="20.25" customHeight="1" thickBot="1">
      <c r="A4" s="978"/>
      <c r="B4" s="813"/>
      <c r="C4" s="813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78"/>
      <c r="R4" s="1371"/>
      <c r="S4" s="1372"/>
      <c r="T4" s="1372"/>
      <c r="U4" s="1375"/>
      <c r="V4" s="1372"/>
      <c r="W4" s="1372"/>
      <c r="X4" s="1376"/>
      <c r="Y4" s="1372"/>
      <c r="Z4" s="1372"/>
      <c r="AA4" s="1372"/>
      <c r="AB4" s="1372"/>
      <c r="AC4" s="1372"/>
      <c r="AD4" s="1372"/>
      <c r="AE4" s="1378"/>
      <c r="AF4" s="1107"/>
      <c r="AG4" s="1107"/>
      <c r="AH4" s="1107"/>
      <c r="AI4" s="1107"/>
      <c r="AJ4" s="1108"/>
      <c r="AK4" s="881"/>
    </row>
    <row r="5" spans="1:37" ht="19.5" customHeight="1">
      <c r="A5" s="978"/>
      <c r="B5" s="813"/>
      <c r="C5" s="813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112" t="s">
        <v>17</v>
      </c>
      <c r="AF5" s="1113" t="s">
        <v>18</v>
      </c>
      <c r="AG5" s="1113" t="s">
        <v>19</v>
      </c>
      <c r="AH5" s="1113" t="s">
        <v>20</v>
      </c>
      <c r="AI5" s="1114" t="s">
        <v>50</v>
      </c>
      <c r="AJ5" s="796" t="s">
        <v>14</v>
      </c>
      <c r="AK5" s="881"/>
    </row>
    <row r="6" spans="1:37" ht="16.2" thickBot="1">
      <c r="A6" s="979"/>
      <c r="B6" s="814"/>
      <c r="C6" s="814"/>
      <c r="D6" s="798"/>
      <c r="E6" s="850"/>
      <c r="F6" s="778"/>
      <c r="G6" s="778"/>
      <c r="H6" s="778"/>
      <c r="I6" s="778"/>
      <c r="J6" s="778"/>
      <c r="K6" s="789"/>
      <c r="L6" s="974"/>
      <c r="M6" s="798"/>
      <c r="N6" s="996"/>
      <c r="O6" s="989"/>
      <c r="P6" s="989"/>
      <c r="Q6" s="893"/>
      <c r="R6" s="837"/>
      <c r="S6" s="828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380"/>
      <c r="AF6" s="832"/>
      <c r="AG6" s="832"/>
      <c r="AH6" s="832"/>
      <c r="AI6" s="1005"/>
      <c r="AJ6" s="798"/>
      <c r="AK6" s="882"/>
    </row>
    <row r="7" spans="1:37" ht="60" thickBot="1">
      <c r="A7" s="481" t="s">
        <v>530</v>
      </c>
      <c r="B7" s="66">
        <v>9</v>
      </c>
      <c r="C7" s="2">
        <v>15</v>
      </c>
      <c r="D7" s="67">
        <f t="shared" ref="D7:D13" si="0">B7+C7</f>
        <v>24</v>
      </c>
      <c r="E7" s="363">
        <v>3</v>
      </c>
      <c r="F7" s="329">
        <v>9</v>
      </c>
      <c r="G7" s="329">
        <v>2</v>
      </c>
      <c r="H7" s="329">
        <v>4</v>
      </c>
      <c r="I7" s="329">
        <v>4</v>
      </c>
      <c r="J7" s="223">
        <v>2</v>
      </c>
      <c r="K7" s="68">
        <f t="shared" ref="K7:L16" si="1">E7+G7+I7</f>
        <v>9</v>
      </c>
      <c r="L7" s="68">
        <f t="shared" si="1"/>
        <v>15</v>
      </c>
      <c r="M7" s="228">
        <f>K7+L7</f>
        <v>24</v>
      </c>
      <c r="N7" s="24">
        <v>3</v>
      </c>
      <c r="O7" s="25">
        <v>5</v>
      </c>
      <c r="P7" s="25">
        <f t="shared" ref="P7:P13" si="2">N7+O7</f>
        <v>8</v>
      </c>
      <c r="Q7" s="70">
        <f>P7/D7</f>
        <v>0.33333333333333331</v>
      </c>
      <c r="R7" s="158">
        <v>3</v>
      </c>
      <c r="S7" s="159">
        <v>5</v>
      </c>
      <c r="T7" s="228">
        <v>8</v>
      </c>
      <c r="U7" s="153">
        <v>0</v>
      </c>
      <c r="V7" s="154">
        <v>5</v>
      </c>
      <c r="W7" s="159">
        <v>3</v>
      </c>
      <c r="X7" s="228">
        <v>8</v>
      </c>
      <c r="Y7" s="153">
        <v>0</v>
      </c>
      <c r="Z7" s="154">
        <v>0</v>
      </c>
      <c r="AA7" s="154">
        <v>0</v>
      </c>
      <c r="AB7" s="154">
        <v>8</v>
      </c>
      <c r="AC7" s="159">
        <v>0</v>
      </c>
      <c r="AD7" s="228">
        <v>8</v>
      </c>
      <c r="AE7" s="153">
        <v>0</v>
      </c>
      <c r="AF7" s="154">
        <v>2</v>
      </c>
      <c r="AG7" s="154">
        <v>3</v>
      </c>
      <c r="AH7" s="154">
        <v>3</v>
      </c>
      <c r="AI7" s="159">
        <v>0</v>
      </c>
      <c r="AJ7" s="228">
        <v>8</v>
      </c>
      <c r="AK7" s="445">
        <f>AJ7/D7</f>
        <v>0.33333333333333331</v>
      </c>
    </row>
    <row r="8" spans="1:37" ht="60" thickBot="1">
      <c r="A8" s="482" t="s">
        <v>531</v>
      </c>
      <c r="B8" s="71">
        <v>2</v>
      </c>
      <c r="C8" s="145">
        <v>5</v>
      </c>
      <c r="D8" s="58">
        <f t="shared" si="0"/>
        <v>7</v>
      </c>
      <c r="E8" s="35">
        <v>1</v>
      </c>
      <c r="F8" s="36">
        <v>0</v>
      </c>
      <c r="G8" s="36">
        <v>0</v>
      </c>
      <c r="H8" s="36">
        <v>4</v>
      </c>
      <c r="I8" s="36">
        <v>1</v>
      </c>
      <c r="J8" s="161">
        <v>1</v>
      </c>
      <c r="K8" s="43">
        <f t="shared" si="1"/>
        <v>2</v>
      </c>
      <c r="L8" s="43">
        <f t="shared" si="1"/>
        <v>5</v>
      </c>
      <c r="M8" s="228">
        <f t="shared" ref="M8:M16" si="3">K8+L8</f>
        <v>7</v>
      </c>
      <c r="N8" s="13">
        <v>1</v>
      </c>
      <c r="O8" s="145">
        <v>5</v>
      </c>
      <c r="P8" s="145">
        <f t="shared" si="2"/>
        <v>6</v>
      </c>
      <c r="Q8" s="72">
        <f>P8/D8</f>
        <v>0.8571428571428571</v>
      </c>
      <c r="R8" s="155">
        <v>0</v>
      </c>
      <c r="S8" s="161">
        <v>0</v>
      </c>
      <c r="T8" s="237">
        <v>0</v>
      </c>
      <c r="U8" s="35">
        <v>0</v>
      </c>
      <c r="V8" s="36">
        <v>0</v>
      </c>
      <c r="W8" s="161">
        <v>0</v>
      </c>
      <c r="X8" s="237">
        <v>0</v>
      </c>
      <c r="Y8" s="35">
        <v>0</v>
      </c>
      <c r="Z8" s="36">
        <v>0</v>
      </c>
      <c r="AA8" s="36">
        <v>0</v>
      </c>
      <c r="AB8" s="36">
        <v>0</v>
      </c>
      <c r="AC8" s="161">
        <v>0</v>
      </c>
      <c r="AD8" s="237">
        <v>0</v>
      </c>
      <c r="AE8" s="35">
        <v>0</v>
      </c>
      <c r="AF8" s="36">
        <v>0</v>
      </c>
      <c r="AG8" s="36">
        <v>0</v>
      </c>
      <c r="AH8" s="36">
        <v>0</v>
      </c>
      <c r="AI8" s="161">
        <v>0</v>
      </c>
      <c r="AJ8" s="237">
        <v>0</v>
      </c>
      <c r="AK8" s="446">
        <v>0</v>
      </c>
    </row>
    <row r="9" spans="1:37" ht="60" thickBot="1">
      <c r="A9" s="482" t="s">
        <v>532</v>
      </c>
      <c r="B9" s="71">
        <v>7</v>
      </c>
      <c r="C9" s="145">
        <v>13</v>
      </c>
      <c r="D9" s="58">
        <f t="shared" si="0"/>
        <v>20</v>
      </c>
      <c r="E9" s="35">
        <v>5</v>
      </c>
      <c r="F9" s="36">
        <v>10</v>
      </c>
      <c r="G9" s="36">
        <v>1</v>
      </c>
      <c r="H9" s="36">
        <v>1</v>
      </c>
      <c r="I9" s="36">
        <v>1</v>
      </c>
      <c r="J9" s="161">
        <v>2</v>
      </c>
      <c r="K9" s="43">
        <f t="shared" si="1"/>
        <v>7</v>
      </c>
      <c r="L9" s="43">
        <f t="shared" si="1"/>
        <v>13</v>
      </c>
      <c r="M9" s="228">
        <f t="shared" si="3"/>
        <v>20</v>
      </c>
      <c r="N9" s="13">
        <v>3</v>
      </c>
      <c r="O9" s="145">
        <v>4</v>
      </c>
      <c r="P9" s="145">
        <f t="shared" si="2"/>
        <v>7</v>
      </c>
      <c r="Q9" s="72">
        <f>P9/D9</f>
        <v>0.35</v>
      </c>
      <c r="R9" s="155">
        <v>0</v>
      </c>
      <c r="S9" s="161">
        <v>0</v>
      </c>
      <c r="T9" s="237">
        <v>0</v>
      </c>
      <c r="U9" s="35">
        <v>0</v>
      </c>
      <c r="V9" s="36">
        <v>0</v>
      </c>
      <c r="W9" s="161">
        <v>0</v>
      </c>
      <c r="X9" s="237">
        <v>0</v>
      </c>
      <c r="Y9" s="35">
        <v>0</v>
      </c>
      <c r="Z9" s="36">
        <v>0</v>
      </c>
      <c r="AA9" s="36">
        <v>0</v>
      </c>
      <c r="AB9" s="36">
        <v>0</v>
      </c>
      <c r="AC9" s="161">
        <v>0</v>
      </c>
      <c r="AD9" s="237">
        <v>0</v>
      </c>
      <c r="AE9" s="35">
        <v>0</v>
      </c>
      <c r="AF9" s="36">
        <v>0</v>
      </c>
      <c r="AG9" s="36">
        <v>0</v>
      </c>
      <c r="AH9" s="36">
        <v>0</v>
      </c>
      <c r="AI9" s="161">
        <v>0</v>
      </c>
      <c r="AJ9" s="237">
        <v>0</v>
      </c>
      <c r="AK9" s="446">
        <v>0</v>
      </c>
    </row>
    <row r="10" spans="1:37" ht="60" thickBot="1">
      <c r="A10" s="482" t="s">
        <v>533</v>
      </c>
      <c r="B10" s="71">
        <v>0</v>
      </c>
      <c r="C10" s="145">
        <v>7</v>
      </c>
      <c r="D10" s="58">
        <f t="shared" si="0"/>
        <v>7</v>
      </c>
      <c r="E10" s="35">
        <v>0</v>
      </c>
      <c r="F10" s="36">
        <v>0</v>
      </c>
      <c r="G10" s="36">
        <v>0</v>
      </c>
      <c r="H10" s="36">
        <v>6</v>
      </c>
      <c r="I10" s="36">
        <v>0</v>
      </c>
      <c r="J10" s="161">
        <v>1</v>
      </c>
      <c r="K10" s="43">
        <f t="shared" si="1"/>
        <v>0</v>
      </c>
      <c r="L10" s="43">
        <f t="shared" si="1"/>
        <v>7</v>
      </c>
      <c r="M10" s="228">
        <f t="shared" si="3"/>
        <v>7</v>
      </c>
      <c r="N10" s="13">
        <v>0</v>
      </c>
      <c r="O10" s="145">
        <v>0</v>
      </c>
      <c r="P10" s="145">
        <f t="shared" si="2"/>
        <v>0</v>
      </c>
      <c r="Q10" s="72">
        <v>0</v>
      </c>
      <c r="R10" s="155">
        <v>0</v>
      </c>
      <c r="S10" s="161">
        <v>0</v>
      </c>
      <c r="T10" s="237">
        <v>0</v>
      </c>
      <c r="U10" s="35">
        <v>0</v>
      </c>
      <c r="V10" s="36">
        <v>0</v>
      </c>
      <c r="W10" s="161">
        <v>0</v>
      </c>
      <c r="X10" s="237">
        <v>0</v>
      </c>
      <c r="Y10" s="35">
        <v>0</v>
      </c>
      <c r="Z10" s="36">
        <v>0</v>
      </c>
      <c r="AA10" s="36">
        <v>0</v>
      </c>
      <c r="AB10" s="36">
        <v>0</v>
      </c>
      <c r="AC10" s="161">
        <v>0</v>
      </c>
      <c r="AD10" s="237">
        <v>0</v>
      </c>
      <c r="AE10" s="35">
        <v>0</v>
      </c>
      <c r="AF10" s="36">
        <v>0</v>
      </c>
      <c r="AG10" s="36">
        <v>0</v>
      </c>
      <c r="AH10" s="36">
        <v>0</v>
      </c>
      <c r="AI10" s="161">
        <v>0</v>
      </c>
      <c r="AJ10" s="237">
        <v>0</v>
      </c>
      <c r="AK10" s="446">
        <v>0</v>
      </c>
    </row>
    <row r="11" spans="1:37" ht="60" thickBot="1">
      <c r="A11" s="482" t="s">
        <v>534</v>
      </c>
      <c r="B11" s="73">
        <v>1</v>
      </c>
      <c r="C11" s="9">
        <v>4</v>
      </c>
      <c r="D11" s="74">
        <f t="shared" si="0"/>
        <v>5</v>
      </c>
      <c r="E11" s="357">
        <v>0</v>
      </c>
      <c r="F11" s="99">
        <v>1</v>
      </c>
      <c r="G11" s="99">
        <v>0</v>
      </c>
      <c r="H11" s="99">
        <v>3</v>
      </c>
      <c r="I11" s="99">
        <v>1</v>
      </c>
      <c r="J11" s="219">
        <v>0</v>
      </c>
      <c r="K11" s="75">
        <f t="shared" si="1"/>
        <v>1</v>
      </c>
      <c r="L11" s="75">
        <f t="shared" si="1"/>
        <v>4</v>
      </c>
      <c r="M11" s="228">
        <f t="shared" si="3"/>
        <v>5</v>
      </c>
      <c r="N11" s="11">
        <v>0</v>
      </c>
      <c r="O11" s="9">
        <v>0</v>
      </c>
      <c r="P11" s="9">
        <f t="shared" si="2"/>
        <v>0</v>
      </c>
      <c r="Q11" s="76">
        <v>0</v>
      </c>
      <c r="R11" s="155">
        <v>0</v>
      </c>
      <c r="S11" s="161">
        <v>0</v>
      </c>
      <c r="T11" s="237">
        <v>0</v>
      </c>
      <c r="U11" s="35">
        <v>0</v>
      </c>
      <c r="V11" s="36">
        <v>0</v>
      </c>
      <c r="W11" s="161">
        <v>0</v>
      </c>
      <c r="X11" s="237">
        <v>0</v>
      </c>
      <c r="Y11" s="35">
        <v>0</v>
      </c>
      <c r="Z11" s="36">
        <v>0</v>
      </c>
      <c r="AA11" s="36">
        <v>0</v>
      </c>
      <c r="AB11" s="36">
        <v>0</v>
      </c>
      <c r="AC11" s="161">
        <v>0</v>
      </c>
      <c r="AD11" s="237">
        <v>0</v>
      </c>
      <c r="AE11" s="35">
        <v>0</v>
      </c>
      <c r="AF11" s="36">
        <v>0</v>
      </c>
      <c r="AG11" s="36">
        <v>0</v>
      </c>
      <c r="AH11" s="36">
        <v>0</v>
      </c>
      <c r="AI11" s="161">
        <v>0</v>
      </c>
      <c r="AJ11" s="237">
        <v>0</v>
      </c>
      <c r="AK11" s="446">
        <v>0</v>
      </c>
    </row>
    <row r="12" spans="1:37" ht="60" thickBot="1">
      <c r="A12" s="482" t="s">
        <v>535</v>
      </c>
      <c r="B12" s="71">
        <v>5</v>
      </c>
      <c r="C12" s="145">
        <v>27</v>
      </c>
      <c r="D12" s="58">
        <f t="shared" si="0"/>
        <v>32</v>
      </c>
      <c r="E12" s="35">
        <v>3</v>
      </c>
      <c r="F12" s="36">
        <v>7</v>
      </c>
      <c r="G12" s="36">
        <v>1</v>
      </c>
      <c r="H12" s="36">
        <v>5</v>
      </c>
      <c r="I12" s="36">
        <v>1</v>
      </c>
      <c r="J12" s="161">
        <v>15</v>
      </c>
      <c r="K12" s="43">
        <f t="shared" si="1"/>
        <v>5</v>
      </c>
      <c r="L12" s="43">
        <f t="shared" si="1"/>
        <v>27</v>
      </c>
      <c r="M12" s="228">
        <f t="shared" si="3"/>
        <v>32</v>
      </c>
      <c r="N12" s="13">
        <v>1</v>
      </c>
      <c r="O12" s="145">
        <v>3</v>
      </c>
      <c r="P12" s="145">
        <f t="shared" si="2"/>
        <v>4</v>
      </c>
      <c r="Q12" s="72">
        <f t="shared" ref="Q12:Q16" si="4">P12/D12</f>
        <v>0.125</v>
      </c>
      <c r="R12" s="155">
        <v>1</v>
      </c>
      <c r="S12" s="161">
        <v>2</v>
      </c>
      <c r="T12" s="237">
        <v>3</v>
      </c>
      <c r="U12" s="35">
        <v>2</v>
      </c>
      <c r="V12" s="36">
        <v>1</v>
      </c>
      <c r="W12" s="161">
        <v>0</v>
      </c>
      <c r="X12" s="237">
        <v>3</v>
      </c>
      <c r="Y12" s="35">
        <v>0</v>
      </c>
      <c r="Z12" s="36">
        <v>0</v>
      </c>
      <c r="AA12" s="36">
        <v>1</v>
      </c>
      <c r="AB12" s="36">
        <v>0</v>
      </c>
      <c r="AC12" s="161">
        <v>2</v>
      </c>
      <c r="AD12" s="237">
        <v>3</v>
      </c>
      <c r="AE12" s="35">
        <v>0</v>
      </c>
      <c r="AF12" s="36">
        <v>0</v>
      </c>
      <c r="AG12" s="36">
        <v>2</v>
      </c>
      <c r="AH12" s="36">
        <v>1</v>
      </c>
      <c r="AI12" s="161">
        <v>0</v>
      </c>
      <c r="AJ12" s="237">
        <v>3</v>
      </c>
      <c r="AK12" s="446">
        <f>AJ12/D12</f>
        <v>9.375E-2</v>
      </c>
    </row>
    <row r="13" spans="1:37" ht="60" thickBot="1">
      <c r="A13" s="482" t="s">
        <v>536</v>
      </c>
      <c r="B13" s="71">
        <v>8</v>
      </c>
      <c r="C13" s="145">
        <v>10</v>
      </c>
      <c r="D13" s="58">
        <f t="shared" si="0"/>
        <v>18</v>
      </c>
      <c r="E13" s="35">
        <v>2</v>
      </c>
      <c r="F13" s="36">
        <v>2</v>
      </c>
      <c r="G13" s="36">
        <v>2</v>
      </c>
      <c r="H13" s="36">
        <v>3</v>
      </c>
      <c r="I13" s="36">
        <v>4</v>
      </c>
      <c r="J13" s="161">
        <v>5</v>
      </c>
      <c r="K13" s="43">
        <f t="shared" si="1"/>
        <v>8</v>
      </c>
      <c r="L13" s="43">
        <f t="shared" si="1"/>
        <v>10</v>
      </c>
      <c r="M13" s="228">
        <f t="shared" si="3"/>
        <v>18</v>
      </c>
      <c r="N13" s="35">
        <v>3</v>
      </c>
      <c r="O13" s="36">
        <v>2</v>
      </c>
      <c r="P13" s="36">
        <f t="shared" si="2"/>
        <v>5</v>
      </c>
      <c r="Q13" s="77">
        <f t="shared" si="4"/>
        <v>0.27777777777777779</v>
      </c>
      <c r="R13" s="332">
        <v>0</v>
      </c>
      <c r="S13" s="333">
        <v>0</v>
      </c>
      <c r="T13" s="237">
        <v>0</v>
      </c>
      <c r="U13" s="360">
        <v>0</v>
      </c>
      <c r="V13" s="168">
        <v>0</v>
      </c>
      <c r="W13" s="169">
        <v>0</v>
      </c>
      <c r="X13" s="237">
        <v>0</v>
      </c>
      <c r="Y13" s="360">
        <v>0</v>
      </c>
      <c r="Z13" s="168">
        <v>0</v>
      </c>
      <c r="AA13" s="168">
        <v>0</v>
      </c>
      <c r="AB13" s="168">
        <v>0</v>
      </c>
      <c r="AC13" s="169">
        <v>0</v>
      </c>
      <c r="AD13" s="237">
        <v>0</v>
      </c>
      <c r="AE13" s="360">
        <v>0</v>
      </c>
      <c r="AF13" s="168">
        <v>0</v>
      </c>
      <c r="AG13" s="168">
        <v>0</v>
      </c>
      <c r="AH13" s="168">
        <v>0</v>
      </c>
      <c r="AI13" s="169">
        <v>0</v>
      </c>
      <c r="AJ13" s="237">
        <v>0</v>
      </c>
      <c r="AK13" s="446">
        <f>AJ13/D13</f>
        <v>0</v>
      </c>
    </row>
    <row r="14" spans="1:37" ht="60" thickBot="1">
      <c r="A14" s="482" t="s">
        <v>537</v>
      </c>
      <c r="B14" s="71">
        <v>22</v>
      </c>
      <c r="C14" s="145">
        <v>26</v>
      </c>
      <c r="D14" s="58">
        <f>B14+C14</f>
        <v>48</v>
      </c>
      <c r="E14" s="35">
        <v>14</v>
      </c>
      <c r="F14" s="36">
        <v>10</v>
      </c>
      <c r="G14" s="36">
        <v>6</v>
      </c>
      <c r="H14" s="36">
        <v>12</v>
      </c>
      <c r="I14" s="36">
        <v>2</v>
      </c>
      <c r="J14" s="161">
        <v>4</v>
      </c>
      <c r="K14" s="43">
        <f t="shared" si="1"/>
        <v>22</v>
      </c>
      <c r="L14" s="43">
        <f t="shared" si="1"/>
        <v>26</v>
      </c>
      <c r="M14" s="228">
        <f t="shared" si="3"/>
        <v>48</v>
      </c>
      <c r="N14" s="13">
        <v>10</v>
      </c>
      <c r="O14" s="145">
        <v>16</v>
      </c>
      <c r="P14" s="145">
        <f>N14+O14</f>
        <v>26</v>
      </c>
      <c r="Q14" s="72">
        <f t="shared" si="4"/>
        <v>0.54166666666666663</v>
      </c>
      <c r="R14" s="155">
        <v>2</v>
      </c>
      <c r="S14" s="161">
        <v>5</v>
      </c>
      <c r="T14" s="237">
        <v>7</v>
      </c>
      <c r="U14" s="35">
        <v>1</v>
      </c>
      <c r="V14" s="36">
        <v>2</v>
      </c>
      <c r="W14" s="161">
        <v>4</v>
      </c>
      <c r="X14" s="237">
        <v>7</v>
      </c>
      <c r="Y14" s="35">
        <v>1</v>
      </c>
      <c r="Z14" s="36">
        <v>2</v>
      </c>
      <c r="AA14" s="36">
        <v>2</v>
      </c>
      <c r="AB14" s="36">
        <v>1</v>
      </c>
      <c r="AC14" s="161">
        <v>1</v>
      </c>
      <c r="AD14" s="237">
        <v>7</v>
      </c>
      <c r="AE14" s="35">
        <v>1</v>
      </c>
      <c r="AF14" s="36">
        <v>3</v>
      </c>
      <c r="AG14" s="36">
        <v>2</v>
      </c>
      <c r="AH14" s="36">
        <v>0</v>
      </c>
      <c r="AI14" s="161">
        <v>1</v>
      </c>
      <c r="AJ14" s="237">
        <v>7</v>
      </c>
      <c r="AK14" s="446">
        <f>AJ14/D14</f>
        <v>0.14583333333333334</v>
      </c>
    </row>
    <row r="15" spans="1:37" ht="60" thickBot="1">
      <c r="A15" s="482" t="s">
        <v>538</v>
      </c>
      <c r="B15" s="78">
        <v>29</v>
      </c>
      <c r="C15" s="26">
        <v>41</v>
      </c>
      <c r="D15" s="79">
        <f>B15+C15</f>
        <v>70</v>
      </c>
      <c r="E15" s="35">
        <v>16</v>
      </c>
      <c r="F15" s="36">
        <v>25</v>
      </c>
      <c r="G15" s="36">
        <v>11</v>
      </c>
      <c r="H15" s="36">
        <v>10</v>
      </c>
      <c r="I15" s="36">
        <v>2</v>
      </c>
      <c r="J15" s="161">
        <v>6</v>
      </c>
      <c r="K15" s="43">
        <f t="shared" si="1"/>
        <v>29</v>
      </c>
      <c r="L15" s="43">
        <f t="shared" si="1"/>
        <v>41</v>
      </c>
      <c r="M15" s="228">
        <f t="shared" si="3"/>
        <v>70</v>
      </c>
      <c r="N15" s="27">
        <v>15</v>
      </c>
      <c r="O15" s="26">
        <v>29</v>
      </c>
      <c r="P15" s="26">
        <f>N15+O15</f>
        <v>44</v>
      </c>
      <c r="Q15" s="80">
        <f t="shared" si="4"/>
        <v>0.62857142857142856</v>
      </c>
      <c r="R15" s="155">
        <v>5</v>
      </c>
      <c r="S15" s="161">
        <v>3</v>
      </c>
      <c r="T15" s="237">
        <v>8</v>
      </c>
      <c r="U15" s="433">
        <v>6</v>
      </c>
      <c r="V15" s="430">
        <v>2</v>
      </c>
      <c r="W15" s="431">
        <v>0</v>
      </c>
      <c r="X15" s="239">
        <v>8</v>
      </c>
      <c r="Y15" s="433">
        <v>5</v>
      </c>
      <c r="Z15" s="430">
        <v>1</v>
      </c>
      <c r="AA15" s="430">
        <v>0</v>
      </c>
      <c r="AB15" s="430">
        <v>1</v>
      </c>
      <c r="AC15" s="431">
        <v>1</v>
      </c>
      <c r="AD15" s="239">
        <v>8</v>
      </c>
      <c r="AE15" s="35">
        <v>0</v>
      </c>
      <c r="AF15" s="36">
        <v>1</v>
      </c>
      <c r="AG15" s="36">
        <v>5</v>
      </c>
      <c r="AH15" s="36">
        <v>1</v>
      </c>
      <c r="AI15" s="161">
        <v>1</v>
      </c>
      <c r="AJ15" s="237">
        <v>8</v>
      </c>
      <c r="AK15" s="446">
        <f>AJ15/D15</f>
        <v>0.11428571428571428</v>
      </c>
    </row>
    <row r="16" spans="1:37" ht="60" thickBot="1">
      <c r="A16" s="746" t="s">
        <v>539</v>
      </c>
      <c r="B16" s="81">
        <v>15</v>
      </c>
      <c r="C16" s="47">
        <v>41</v>
      </c>
      <c r="D16" s="82">
        <f>B16+C16</f>
        <v>56</v>
      </c>
      <c r="E16" s="438">
        <v>7</v>
      </c>
      <c r="F16" s="350">
        <v>17</v>
      </c>
      <c r="G16" s="350">
        <v>3</v>
      </c>
      <c r="H16" s="350">
        <v>10</v>
      </c>
      <c r="I16" s="350">
        <v>5</v>
      </c>
      <c r="J16" s="356">
        <v>14</v>
      </c>
      <c r="K16" s="83">
        <f t="shared" si="1"/>
        <v>15</v>
      </c>
      <c r="L16" s="83">
        <f t="shared" si="1"/>
        <v>41</v>
      </c>
      <c r="M16" s="228">
        <f t="shared" si="3"/>
        <v>56</v>
      </c>
      <c r="N16" s="306">
        <v>9</v>
      </c>
      <c r="O16" s="47">
        <v>27</v>
      </c>
      <c r="P16" s="47">
        <f>N16+O16</f>
        <v>36</v>
      </c>
      <c r="Q16" s="84">
        <f t="shared" si="4"/>
        <v>0.6428571428571429</v>
      </c>
      <c r="R16" s="440">
        <v>1</v>
      </c>
      <c r="S16" s="441">
        <v>9</v>
      </c>
      <c r="T16" s="238">
        <v>10</v>
      </c>
      <c r="U16" s="438">
        <v>3</v>
      </c>
      <c r="V16" s="356">
        <v>2</v>
      </c>
      <c r="W16" s="356">
        <v>5</v>
      </c>
      <c r="X16" s="238">
        <v>10</v>
      </c>
      <c r="Y16" s="444">
        <v>0</v>
      </c>
      <c r="Z16" s="356">
        <v>2</v>
      </c>
      <c r="AA16" s="356">
        <v>7</v>
      </c>
      <c r="AB16" s="356">
        <v>0</v>
      </c>
      <c r="AC16" s="356">
        <v>1</v>
      </c>
      <c r="AD16" s="238">
        <v>10</v>
      </c>
      <c r="AE16" s="438">
        <v>5</v>
      </c>
      <c r="AF16" s="350">
        <v>2</v>
      </c>
      <c r="AG16" s="350">
        <v>0</v>
      </c>
      <c r="AH16" s="350">
        <v>2</v>
      </c>
      <c r="AI16" s="356">
        <v>1</v>
      </c>
      <c r="AJ16" s="238">
        <v>10</v>
      </c>
      <c r="AK16" s="447">
        <f>AJ16/D16</f>
        <v>0.17857142857142858</v>
      </c>
    </row>
    <row r="17" spans="1:37" ht="20.399999999999999" thickBot="1">
      <c r="A17" s="50" t="s">
        <v>3</v>
      </c>
      <c r="B17" s="86">
        <f>SUM(B7:B16)</f>
        <v>98</v>
      </c>
      <c r="C17" s="86">
        <f t="shared" ref="C17:AJ17" si="5">SUM(C7:C16)</f>
        <v>189</v>
      </c>
      <c r="D17" s="191">
        <f t="shared" si="5"/>
        <v>287</v>
      </c>
      <c r="E17" s="439">
        <f t="shared" si="5"/>
        <v>51</v>
      </c>
      <c r="F17" s="439">
        <f t="shared" si="5"/>
        <v>81</v>
      </c>
      <c r="G17" s="439">
        <f t="shared" si="5"/>
        <v>26</v>
      </c>
      <c r="H17" s="439">
        <f t="shared" si="5"/>
        <v>58</v>
      </c>
      <c r="I17" s="439">
        <f t="shared" si="5"/>
        <v>21</v>
      </c>
      <c r="J17" s="439">
        <f t="shared" si="5"/>
        <v>50</v>
      </c>
      <c r="K17" s="191">
        <f t="shared" si="5"/>
        <v>98</v>
      </c>
      <c r="L17" s="191">
        <f t="shared" si="5"/>
        <v>189</v>
      </c>
      <c r="M17" s="191">
        <f>SUM(M7:M16)</f>
        <v>287</v>
      </c>
      <c r="N17" s="86">
        <f t="shared" si="5"/>
        <v>45</v>
      </c>
      <c r="O17" s="86">
        <f t="shared" si="5"/>
        <v>91</v>
      </c>
      <c r="P17" s="86">
        <f t="shared" si="5"/>
        <v>136</v>
      </c>
      <c r="Q17" s="189">
        <f>P17/D17</f>
        <v>0.47386759581881532</v>
      </c>
      <c r="R17" s="439">
        <f t="shared" si="5"/>
        <v>12</v>
      </c>
      <c r="S17" s="442">
        <f t="shared" si="5"/>
        <v>24</v>
      </c>
      <c r="T17" s="191">
        <f t="shared" si="5"/>
        <v>36</v>
      </c>
      <c r="U17" s="443">
        <f t="shared" si="5"/>
        <v>12</v>
      </c>
      <c r="V17" s="439">
        <f t="shared" si="5"/>
        <v>12</v>
      </c>
      <c r="W17" s="442">
        <f t="shared" si="5"/>
        <v>12</v>
      </c>
      <c r="X17" s="191">
        <f t="shared" si="5"/>
        <v>36</v>
      </c>
      <c r="Y17" s="443">
        <f t="shared" si="5"/>
        <v>6</v>
      </c>
      <c r="Z17" s="439">
        <f t="shared" si="5"/>
        <v>5</v>
      </c>
      <c r="AA17" s="439">
        <f t="shared" si="5"/>
        <v>10</v>
      </c>
      <c r="AB17" s="439">
        <f t="shared" si="5"/>
        <v>10</v>
      </c>
      <c r="AC17" s="442">
        <f t="shared" si="5"/>
        <v>5</v>
      </c>
      <c r="AD17" s="191">
        <f t="shared" si="5"/>
        <v>36</v>
      </c>
      <c r="AE17" s="443">
        <f t="shared" si="5"/>
        <v>6</v>
      </c>
      <c r="AF17" s="439">
        <f t="shared" si="5"/>
        <v>8</v>
      </c>
      <c r="AG17" s="439">
        <f t="shared" si="5"/>
        <v>12</v>
      </c>
      <c r="AH17" s="439">
        <f t="shared" si="5"/>
        <v>7</v>
      </c>
      <c r="AI17" s="442">
        <f t="shared" si="5"/>
        <v>3</v>
      </c>
      <c r="AJ17" s="191">
        <f t="shared" si="5"/>
        <v>36</v>
      </c>
      <c r="AK17" s="448">
        <f>T17/D17</f>
        <v>0.12543554006968641</v>
      </c>
    </row>
    <row r="18" spans="1:37">
      <c r="E18" s="529"/>
      <c r="F18" s="529"/>
      <c r="G18" s="529"/>
      <c r="H18" s="529"/>
      <c r="I18" s="529"/>
      <c r="J18" s="529"/>
      <c r="U18" s="529"/>
      <c r="V18" s="529"/>
      <c r="W18" s="529"/>
      <c r="Y18" s="529"/>
      <c r="Z18" s="529"/>
      <c r="AA18" s="529"/>
      <c r="AB18" s="529"/>
      <c r="AC18" s="529"/>
      <c r="AE18" s="529"/>
      <c r="AF18" s="529"/>
      <c r="AG18" s="529"/>
      <c r="AH18" s="529"/>
      <c r="AI18" s="529"/>
      <c r="AK18" s="529"/>
    </row>
    <row r="19" spans="1:37">
      <c r="E19" s="529"/>
      <c r="F19" s="529"/>
      <c r="G19" s="529"/>
      <c r="H19" s="529"/>
      <c r="I19" s="529"/>
      <c r="J19" s="529"/>
      <c r="AE19" s="529"/>
      <c r="AF19" s="529"/>
      <c r="AG19" s="529"/>
      <c r="AH19" s="529"/>
      <c r="AI19" s="529"/>
      <c r="AK19" s="529"/>
    </row>
    <row r="20" spans="1:37">
      <c r="AE20" s="529"/>
      <c r="AF20" s="529"/>
      <c r="AG20" s="529"/>
      <c r="AH20" s="529"/>
      <c r="AI20" s="529"/>
      <c r="AK20" s="529"/>
    </row>
    <row r="21" spans="1:37">
      <c r="AK21" s="529"/>
    </row>
    <row r="22" spans="1:37">
      <c r="AK22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"/>
  <sheetViews>
    <sheetView view="pageBreakPreview" zoomScale="60" zoomScaleNormal="30" workbookViewId="0">
      <selection activeCell="G8" sqref="G8"/>
    </sheetView>
  </sheetViews>
  <sheetFormatPr defaultColWidth="9" defaultRowHeight="15.6"/>
  <cols>
    <col min="1" max="16384" width="9" style="178"/>
  </cols>
  <sheetData>
    <row r="1" spans="1:37" ht="81" customHeight="1" thickBot="1">
      <c r="A1" s="1024" t="s">
        <v>546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025"/>
    </row>
    <row r="2" spans="1:37" ht="21.75" customHeight="1" thickBot="1">
      <c r="A2" s="1211" t="s">
        <v>510</v>
      </c>
      <c r="B2" s="1214" t="s">
        <v>511</v>
      </c>
      <c r="C2" s="1029"/>
      <c r="D2" s="1030"/>
      <c r="E2" s="1019" t="s">
        <v>512</v>
      </c>
      <c r="F2" s="1020"/>
      <c r="G2" s="1020"/>
      <c r="H2" s="1020"/>
      <c r="I2" s="1020"/>
      <c r="J2" s="1020"/>
      <c r="K2" s="1020"/>
      <c r="L2" s="1020"/>
      <c r="M2" s="1021"/>
      <c r="N2" s="1020" t="s">
        <v>215</v>
      </c>
      <c r="O2" s="1020"/>
      <c r="P2" s="1020"/>
      <c r="Q2" s="1021"/>
      <c r="R2" s="1217" t="s">
        <v>513</v>
      </c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  <c r="AI2" s="1218"/>
      <c r="AJ2" s="1219"/>
      <c r="AK2" s="1129" t="s">
        <v>514</v>
      </c>
    </row>
    <row r="3" spans="1:37" ht="16.2" thickTop="1">
      <c r="A3" s="1212"/>
      <c r="B3" s="1178" t="s">
        <v>169</v>
      </c>
      <c r="C3" s="1041" t="s">
        <v>170</v>
      </c>
      <c r="D3" s="1022" t="s">
        <v>171</v>
      </c>
      <c r="E3" s="1074" t="s">
        <v>218</v>
      </c>
      <c r="F3" s="1068"/>
      <c r="G3" s="1076" t="s">
        <v>1</v>
      </c>
      <c r="H3" s="1068"/>
      <c r="I3" s="1076" t="s">
        <v>2</v>
      </c>
      <c r="J3" s="1068"/>
      <c r="K3" s="1078" t="s">
        <v>172</v>
      </c>
      <c r="L3" s="1081" t="s">
        <v>173</v>
      </c>
      <c r="M3" s="1022" t="s">
        <v>174</v>
      </c>
      <c r="N3" s="1031"/>
      <c r="O3" s="1031"/>
      <c r="P3" s="1031"/>
      <c r="Q3" s="1031"/>
      <c r="R3" s="1137" t="s">
        <v>175</v>
      </c>
      <c r="S3" s="1176"/>
      <c r="T3" s="1210"/>
      <c r="U3" s="1181" t="s">
        <v>176</v>
      </c>
      <c r="V3" s="1193"/>
      <c r="W3" s="1193"/>
      <c r="X3" s="1194"/>
      <c r="Y3" s="1137" t="s">
        <v>177</v>
      </c>
      <c r="Z3" s="1176"/>
      <c r="AA3" s="1176"/>
      <c r="AB3" s="1176"/>
      <c r="AC3" s="1176"/>
      <c r="AD3" s="1210"/>
      <c r="AE3" s="1201" t="s">
        <v>178</v>
      </c>
      <c r="AF3" s="1138"/>
      <c r="AG3" s="1138"/>
      <c r="AH3" s="1138"/>
      <c r="AI3" s="1138"/>
      <c r="AJ3" s="1139"/>
      <c r="AK3" s="1323"/>
    </row>
    <row r="4" spans="1:37" ht="16.2" thickBot="1">
      <c r="A4" s="1212"/>
      <c r="B4" s="1179"/>
      <c r="C4" s="1042"/>
      <c r="D4" s="1023"/>
      <c r="E4" s="1075"/>
      <c r="F4" s="1069"/>
      <c r="G4" s="1077"/>
      <c r="H4" s="1069"/>
      <c r="I4" s="1077"/>
      <c r="J4" s="1069"/>
      <c r="K4" s="1079"/>
      <c r="L4" s="1082"/>
      <c r="M4" s="1023"/>
      <c r="N4" s="1216"/>
      <c r="O4" s="1216"/>
      <c r="P4" s="1216"/>
      <c r="Q4" s="1031"/>
      <c r="R4" s="1195"/>
      <c r="S4" s="1196"/>
      <c r="T4" s="1197"/>
      <c r="U4" s="1195"/>
      <c r="V4" s="1196"/>
      <c r="W4" s="1196"/>
      <c r="X4" s="1197"/>
      <c r="Y4" s="1195"/>
      <c r="Z4" s="1196"/>
      <c r="AA4" s="1196"/>
      <c r="AB4" s="1196"/>
      <c r="AC4" s="1196"/>
      <c r="AD4" s="1197"/>
      <c r="AE4" s="1202"/>
      <c r="AF4" s="1203"/>
      <c r="AG4" s="1203"/>
      <c r="AH4" s="1203"/>
      <c r="AI4" s="1203"/>
      <c r="AJ4" s="1381"/>
      <c r="AK4" s="1323"/>
    </row>
    <row r="5" spans="1:37" ht="20.25" customHeight="1" thickTop="1">
      <c r="A5" s="1212"/>
      <c r="B5" s="1179"/>
      <c r="C5" s="1042"/>
      <c r="D5" s="1023"/>
      <c r="E5" s="1068" t="s">
        <v>169</v>
      </c>
      <c r="F5" s="1070" t="s">
        <v>170</v>
      </c>
      <c r="G5" s="1070" t="s">
        <v>169</v>
      </c>
      <c r="H5" s="1070" t="s">
        <v>170</v>
      </c>
      <c r="I5" s="1070" t="s">
        <v>169</v>
      </c>
      <c r="J5" s="1070" t="s">
        <v>170</v>
      </c>
      <c r="K5" s="1079"/>
      <c r="L5" s="1082"/>
      <c r="M5" s="1023"/>
      <c r="N5" s="1191" t="s">
        <v>169</v>
      </c>
      <c r="O5" s="1147" t="s">
        <v>170</v>
      </c>
      <c r="P5" s="1147" t="s">
        <v>171</v>
      </c>
      <c r="Q5" s="1148" t="s">
        <v>179</v>
      </c>
      <c r="R5" s="1143" t="s">
        <v>169</v>
      </c>
      <c r="S5" s="1131" t="s">
        <v>170</v>
      </c>
      <c r="T5" s="1326" t="s">
        <v>180</v>
      </c>
      <c r="U5" s="1143" t="s">
        <v>219</v>
      </c>
      <c r="V5" s="1131" t="s">
        <v>181</v>
      </c>
      <c r="W5" s="1131" t="s">
        <v>182</v>
      </c>
      <c r="X5" s="1326" t="s">
        <v>180</v>
      </c>
      <c r="Y5" s="1143" t="s">
        <v>183</v>
      </c>
      <c r="Z5" s="1131" t="s">
        <v>184</v>
      </c>
      <c r="AA5" s="1131" t="s">
        <v>185</v>
      </c>
      <c r="AB5" s="1131" t="s">
        <v>186</v>
      </c>
      <c r="AC5" s="1131" t="s">
        <v>187</v>
      </c>
      <c r="AD5" s="1326" t="s">
        <v>171</v>
      </c>
      <c r="AE5" s="1386" t="s">
        <v>188</v>
      </c>
      <c r="AF5" s="1208" t="s">
        <v>189</v>
      </c>
      <c r="AG5" s="1208" t="s">
        <v>190</v>
      </c>
      <c r="AH5" s="1208" t="s">
        <v>191</v>
      </c>
      <c r="AI5" s="1389" t="s">
        <v>192</v>
      </c>
      <c r="AJ5" s="1384" t="s">
        <v>193</v>
      </c>
      <c r="AK5" s="1323"/>
    </row>
    <row r="6" spans="1:37" ht="20.25" customHeight="1" thickBot="1">
      <c r="A6" s="1213"/>
      <c r="B6" s="1180"/>
      <c r="C6" s="1043"/>
      <c r="D6" s="1044"/>
      <c r="E6" s="1069"/>
      <c r="F6" s="1071"/>
      <c r="G6" s="1071"/>
      <c r="H6" s="1071"/>
      <c r="I6" s="1071"/>
      <c r="J6" s="1071"/>
      <c r="K6" s="1080"/>
      <c r="L6" s="1083"/>
      <c r="M6" s="1044"/>
      <c r="N6" s="1073"/>
      <c r="O6" s="1052"/>
      <c r="P6" s="1052"/>
      <c r="Q6" s="1329"/>
      <c r="R6" s="1190"/>
      <c r="S6" s="1382"/>
      <c r="T6" s="1383"/>
      <c r="U6" s="1334"/>
      <c r="V6" s="1192"/>
      <c r="W6" s="1192"/>
      <c r="X6" s="1328"/>
      <c r="Y6" s="1334"/>
      <c r="Z6" s="1192"/>
      <c r="AA6" s="1192"/>
      <c r="AB6" s="1192"/>
      <c r="AC6" s="1192"/>
      <c r="AD6" s="1328"/>
      <c r="AE6" s="1387"/>
      <c r="AF6" s="1388"/>
      <c r="AG6" s="1388"/>
      <c r="AH6" s="1388"/>
      <c r="AI6" s="1390"/>
      <c r="AJ6" s="1385"/>
      <c r="AK6" s="1324"/>
    </row>
    <row r="7" spans="1:37" ht="79.2">
      <c r="A7" s="754" t="s">
        <v>541</v>
      </c>
      <c r="B7" s="51">
        <v>18</v>
      </c>
      <c r="C7" s="312">
        <v>4</v>
      </c>
      <c r="D7" s="284">
        <f>SUM(B7:C7)</f>
        <v>22</v>
      </c>
      <c r="E7" s="143">
        <v>17</v>
      </c>
      <c r="F7" s="102">
        <v>4</v>
      </c>
      <c r="G7" s="102">
        <v>1</v>
      </c>
      <c r="H7" s="102">
        <v>0</v>
      </c>
      <c r="I7" s="102">
        <v>0</v>
      </c>
      <c r="J7" s="171">
        <v>0</v>
      </c>
      <c r="K7" s="22">
        <v>18</v>
      </c>
      <c r="L7" s="22">
        <v>4</v>
      </c>
      <c r="M7" s="284">
        <f>K7+L7</f>
        <v>22</v>
      </c>
      <c r="N7" s="310">
        <v>1</v>
      </c>
      <c r="O7" s="52">
        <v>0</v>
      </c>
      <c r="P7" s="52">
        <v>1</v>
      </c>
      <c r="Q7" s="755">
        <f>SUM(P7/D7)</f>
        <v>4.5454545454545456E-2</v>
      </c>
      <c r="R7" s="369">
        <v>1</v>
      </c>
      <c r="S7" s="748">
        <v>0</v>
      </c>
      <c r="T7" s="53">
        <v>1</v>
      </c>
      <c r="U7" s="751">
        <v>0</v>
      </c>
      <c r="V7" s="373">
        <v>1</v>
      </c>
      <c r="W7" s="373">
        <v>0</v>
      </c>
      <c r="X7" s="54">
        <v>1</v>
      </c>
      <c r="Y7" s="374">
        <v>0</v>
      </c>
      <c r="Z7" s="373">
        <v>0</v>
      </c>
      <c r="AA7" s="373">
        <v>0</v>
      </c>
      <c r="AB7" s="373">
        <v>1</v>
      </c>
      <c r="AC7" s="373">
        <v>0</v>
      </c>
      <c r="AD7" s="55">
        <v>1</v>
      </c>
      <c r="AE7" s="751">
        <v>0</v>
      </c>
      <c r="AF7" s="753">
        <v>0</v>
      </c>
      <c r="AG7" s="753">
        <v>0</v>
      </c>
      <c r="AH7" s="753">
        <v>1</v>
      </c>
      <c r="AI7" s="373">
        <v>0</v>
      </c>
      <c r="AJ7" s="54">
        <v>1</v>
      </c>
      <c r="AK7" s="752">
        <f>SUM(T7/D7)</f>
        <v>4.5454545454545456E-2</v>
      </c>
    </row>
    <row r="8" spans="1:37" ht="59.4">
      <c r="A8" s="731" t="s">
        <v>542</v>
      </c>
      <c r="B8" s="56">
        <v>18</v>
      </c>
      <c r="C8" s="313">
        <v>42</v>
      </c>
      <c r="D8" s="257">
        <f t="shared" ref="D8:D10" si="0">SUM(B8:C8)</f>
        <v>60</v>
      </c>
      <c r="E8" s="35">
        <v>10</v>
      </c>
      <c r="F8" s="36">
        <v>22</v>
      </c>
      <c r="G8" s="36">
        <v>3</v>
      </c>
      <c r="H8" s="36">
        <v>10</v>
      </c>
      <c r="I8" s="36">
        <v>5</v>
      </c>
      <c r="J8" s="36">
        <v>10</v>
      </c>
      <c r="K8" s="23">
        <f>SUM(E8+G8,I8)</f>
        <v>18</v>
      </c>
      <c r="L8" s="57">
        <f>SUM(F8+H8+J8)</f>
        <v>42</v>
      </c>
      <c r="M8" s="279">
        <f t="shared" ref="M8:M10" si="1">K8+L8</f>
        <v>60</v>
      </c>
      <c r="N8" s="311">
        <v>18</v>
      </c>
      <c r="O8" s="28">
        <v>42</v>
      </c>
      <c r="P8" s="28">
        <f>SUM(N8+O8)</f>
        <v>60</v>
      </c>
      <c r="Q8" s="755">
        <f>SUM(P8/D8)</f>
        <v>1</v>
      </c>
      <c r="R8" s="749">
        <v>0</v>
      </c>
      <c r="S8" s="750">
        <v>0</v>
      </c>
      <c r="T8" s="57">
        <v>0</v>
      </c>
      <c r="U8" s="347">
        <v>0</v>
      </c>
      <c r="V8" s="36">
        <v>0</v>
      </c>
      <c r="W8" s="36">
        <v>0</v>
      </c>
      <c r="X8" s="58">
        <f>SUM(U8:W8)</f>
        <v>0</v>
      </c>
      <c r="Y8" s="35">
        <v>0</v>
      </c>
      <c r="Z8" s="36">
        <v>0</v>
      </c>
      <c r="AA8" s="36">
        <v>0</v>
      </c>
      <c r="AB8" s="36">
        <v>0</v>
      </c>
      <c r="AC8" s="36">
        <v>0</v>
      </c>
      <c r="AD8" s="43">
        <v>0</v>
      </c>
      <c r="AE8" s="347">
        <v>0</v>
      </c>
      <c r="AF8" s="36">
        <v>0</v>
      </c>
      <c r="AG8" s="36">
        <v>0</v>
      </c>
      <c r="AH8" s="36">
        <v>0</v>
      </c>
      <c r="AI8" s="36">
        <v>0</v>
      </c>
      <c r="AJ8" s="58">
        <v>0</v>
      </c>
      <c r="AK8" s="752">
        <f t="shared" ref="AK8:AK11" si="2">SUM(T8/D8)</f>
        <v>0</v>
      </c>
    </row>
    <row r="9" spans="1:37" ht="79.2">
      <c r="A9" s="314" t="s">
        <v>543</v>
      </c>
      <c r="B9" s="30">
        <v>4</v>
      </c>
      <c r="C9" s="282">
        <v>18</v>
      </c>
      <c r="D9" s="283">
        <f t="shared" si="0"/>
        <v>22</v>
      </c>
      <c r="E9" s="357">
        <v>0</v>
      </c>
      <c r="F9" s="99">
        <v>6</v>
      </c>
      <c r="G9" s="99">
        <v>0</v>
      </c>
      <c r="H9" s="99">
        <v>4</v>
      </c>
      <c r="I9" s="99">
        <v>4</v>
      </c>
      <c r="J9" s="219">
        <v>8</v>
      </c>
      <c r="K9" s="59">
        <v>4</v>
      </c>
      <c r="L9" s="59">
        <v>18</v>
      </c>
      <c r="M9" s="279">
        <f t="shared" si="1"/>
        <v>22</v>
      </c>
      <c r="N9" s="33">
        <v>1</v>
      </c>
      <c r="O9" s="31">
        <v>6</v>
      </c>
      <c r="P9" s="31">
        <v>7</v>
      </c>
      <c r="Q9" s="755">
        <f>SUM(P9/D9)</f>
        <v>0.31818181818181818</v>
      </c>
      <c r="R9" s="170">
        <v>0</v>
      </c>
      <c r="S9" s="102">
        <v>0</v>
      </c>
      <c r="T9" s="21">
        <v>0</v>
      </c>
      <c r="U9" s="170">
        <v>0</v>
      </c>
      <c r="V9" s="171">
        <v>0</v>
      </c>
      <c r="W9" s="171">
        <v>0</v>
      </c>
      <c r="X9" s="21">
        <v>0</v>
      </c>
      <c r="Y9" s="172">
        <v>0</v>
      </c>
      <c r="Z9" s="171">
        <v>0</v>
      </c>
      <c r="AA9" s="171">
        <v>0</v>
      </c>
      <c r="AB9" s="171">
        <v>0</v>
      </c>
      <c r="AC9" s="171">
        <v>0</v>
      </c>
      <c r="AD9" s="21">
        <v>0</v>
      </c>
      <c r="AE9" s="170">
        <v>0</v>
      </c>
      <c r="AF9" s="102">
        <v>0</v>
      </c>
      <c r="AG9" s="102">
        <v>0</v>
      </c>
      <c r="AH9" s="102">
        <v>0</v>
      </c>
      <c r="AI9" s="171">
        <v>0</v>
      </c>
      <c r="AJ9" s="21">
        <v>0</v>
      </c>
      <c r="AK9" s="752">
        <f t="shared" si="2"/>
        <v>0</v>
      </c>
    </row>
    <row r="10" spans="1:37" ht="60" thickBot="1">
      <c r="A10" s="314" t="s">
        <v>544</v>
      </c>
      <c r="B10" s="60">
        <v>4</v>
      </c>
      <c r="C10" s="281">
        <v>15</v>
      </c>
      <c r="D10" s="257">
        <f t="shared" si="0"/>
        <v>19</v>
      </c>
      <c r="E10" s="747">
        <v>2</v>
      </c>
      <c r="F10" s="747">
        <v>2</v>
      </c>
      <c r="G10" s="747">
        <v>0</v>
      </c>
      <c r="H10" s="747">
        <v>3</v>
      </c>
      <c r="I10" s="747">
        <v>2</v>
      </c>
      <c r="J10" s="747">
        <v>10</v>
      </c>
      <c r="K10" s="65">
        <v>4</v>
      </c>
      <c r="L10" s="308">
        <v>15</v>
      </c>
      <c r="M10" s="257">
        <f t="shared" si="1"/>
        <v>19</v>
      </c>
      <c r="N10" s="63">
        <v>0</v>
      </c>
      <c r="O10" s="63">
        <v>6</v>
      </c>
      <c r="P10" s="63">
        <v>6</v>
      </c>
      <c r="Q10" s="755">
        <f>SUM(P10/D10)</f>
        <v>0.31578947368421051</v>
      </c>
      <c r="R10" s="143">
        <v>0</v>
      </c>
      <c r="S10" s="102">
        <v>0</v>
      </c>
      <c r="T10" s="38">
        <v>0</v>
      </c>
      <c r="U10" s="102">
        <v>0</v>
      </c>
      <c r="V10" s="143">
        <v>0</v>
      </c>
      <c r="W10" s="102">
        <v>0</v>
      </c>
      <c r="X10" s="38">
        <v>0</v>
      </c>
      <c r="Y10" s="102">
        <v>0</v>
      </c>
      <c r="Z10" s="143">
        <v>0</v>
      </c>
      <c r="AA10" s="102">
        <v>0</v>
      </c>
      <c r="AB10" s="143">
        <v>0</v>
      </c>
      <c r="AC10" s="102">
        <v>0</v>
      </c>
      <c r="AD10" s="38">
        <v>0</v>
      </c>
      <c r="AE10" s="102">
        <v>0</v>
      </c>
      <c r="AF10" s="143">
        <v>0</v>
      </c>
      <c r="AG10" s="102">
        <v>0</v>
      </c>
      <c r="AH10" s="143">
        <v>0</v>
      </c>
      <c r="AI10" s="102">
        <v>0</v>
      </c>
      <c r="AJ10" s="38">
        <v>0</v>
      </c>
      <c r="AK10" s="752">
        <f t="shared" si="2"/>
        <v>0</v>
      </c>
    </row>
    <row r="11" spans="1:37" ht="20.399999999999999" thickBot="1">
      <c r="A11" s="314" t="s">
        <v>545</v>
      </c>
      <c r="B11" s="60">
        <f>SUM(B7:B10)</f>
        <v>44</v>
      </c>
      <c r="C11" s="314">
        <f t="shared" ref="C11:D11" si="3">SUM(C7:C10)</f>
        <v>79</v>
      </c>
      <c r="D11" s="250">
        <f t="shared" si="3"/>
        <v>123</v>
      </c>
      <c r="E11" s="143">
        <f>SUM(E7:E10)</f>
        <v>29</v>
      </c>
      <c r="F11" s="143">
        <f t="shared" ref="F11:L11" si="4">SUM(F7:F10)</f>
        <v>34</v>
      </c>
      <c r="G11" s="143">
        <f t="shared" si="4"/>
        <v>4</v>
      </c>
      <c r="H11" s="143">
        <f t="shared" si="4"/>
        <v>17</v>
      </c>
      <c r="I11" s="143">
        <f t="shared" si="4"/>
        <v>11</v>
      </c>
      <c r="J11" s="143">
        <f t="shared" si="4"/>
        <v>28</v>
      </c>
      <c r="K11" s="38">
        <f t="shared" si="4"/>
        <v>44</v>
      </c>
      <c r="L11" s="309">
        <f t="shared" si="4"/>
        <v>79</v>
      </c>
      <c r="M11" s="250">
        <f>SUM(M7:M10)</f>
        <v>123</v>
      </c>
      <c r="N11" s="39">
        <f t="shared" ref="N11:P11" si="5">SUM(N7:N10)</f>
        <v>20</v>
      </c>
      <c r="O11" s="61">
        <f t="shared" si="5"/>
        <v>54</v>
      </c>
      <c r="P11" s="61">
        <f t="shared" si="5"/>
        <v>74</v>
      </c>
      <c r="Q11" s="755">
        <f>SUM(P11/D11)</f>
        <v>0.60162601626016265</v>
      </c>
      <c r="R11" s="143">
        <f>SUM(R7:R10)</f>
        <v>1</v>
      </c>
      <c r="S11" s="102">
        <f>SUM(S7:S10)</f>
        <v>0</v>
      </c>
      <c r="T11" s="22">
        <f>SUM(T7:T10)</f>
        <v>1</v>
      </c>
      <c r="U11" s="101">
        <v>0</v>
      </c>
      <c r="V11" s="171">
        <v>1</v>
      </c>
      <c r="W11" s="171">
        <v>0</v>
      </c>
      <c r="X11" s="62">
        <v>1</v>
      </c>
      <c r="Y11" s="362">
        <v>0</v>
      </c>
      <c r="Z11" s="171">
        <v>0</v>
      </c>
      <c r="AA11" s="171">
        <v>0</v>
      </c>
      <c r="AB11" s="171">
        <v>1</v>
      </c>
      <c r="AC11" s="171">
        <v>0</v>
      </c>
      <c r="AD11" s="22">
        <v>1</v>
      </c>
      <c r="AE11" s="101">
        <v>0</v>
      </c>
      <c r="AF11" s="102">
        <v>0</v>
      </c>
      <c r="AG11" s="102">
        <v>0</v>
      </c>
      <c r="AH11" s="102">
        <v>1</v>
      </c>
      <c r="AI11" s="171">
        <v>0</v>
      </c>
      <c r="AJ11" s="62">
        <v>1</v>
      </c>
      <c r="AK11" s="752">
        <f t="shared" si="2"/>
        <v>8.130081300813009E-3</v>
      </c>
    </row>
    <row r="12" spans="1:37">
      <c r="U12" s="529"/>
      <c r="V12" s="529"/>
      <c r="W12" s="529"/>
      <c r="Y12" s="529"/>
      <c r="Z12" s="529"/>
      <c r="AA12" s="529"/>
      <c r="AB12" s="529"/>
      <c r="AC12" s="529"/>
      <c r="AE12" s="529"/>
      <c r="AF12" s="529"/>
      <c r="AG12" s="529"/>
      <c r="AH12" s="529"/>
      <c r="AI12" s="529"/>
      <c r="AK12" s="529"/>
    </row>
    <row r="13" spans="1:37">
      <c r="Y13" s="529"/>
      <c r="Z13" s="529"/>
      <c r="AA13" s="529"/>
      <c r="AB13" s="529"/>
      <c r="AC13" s="529"/>
      <c r="AE13" s="529"/>
      <c r="AF13" s="529"/>
      <c r="AG13" s="529"/>
      <c r="AH13" s="529"/>
      <c r="AI13" s="529"/>
    </row>
    <row r="14" spans="1:37">
      <c r="AE14" s="529"/>
      <c r="AF14" s="529"/>
      <c r="AG14" s="529"/>
      <c r="AH14" s="529"/>
      <c r="AI14" s="529"/>
    </row>
    <row r="15" spans="1:37">
      <c r="AE15" s="529"/>
      <c r="AF15" s="529"/>
      <c r="AG15" s="529"/>
      <c r="AH15" s="529"/>
      <c r="AI15" s="529"/>
    </row>
    <row r="16" spans="1:37">
      <c r="AE16" s="529"/>
      <c r="AF16" s="529"/>
      <c r="AG16" s="529"/>
      <c r="AH16" s="529"/>
      <c r="AI16" s="529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"/>
  <sheetViews>
    <sheetView view="pageBreakPreview" zoomScale="60" zoomScaleNormal="44" workbookViewId="0">
      <selection activeCell="N21" sqref="N21"/>
    </sheetView>
  </sheetViews>
  <sheetFormatPr defaultColWidth="9" defaultRowHeight="15.6"/>
  <cols>
    <col min="1" max="1" width="27" style="178" bestFit="1" customWidth="1"/>
    <col min="2" max="16384" width="9" style="178"/>
  </cols>
  <sheetData>
    <row r="1" spans="1:37" ht="64.5" customHeight="1" thickBot="1">
      <c r="A1" s="799" t="s">
        <v>547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548</v>
      </c>
      <c r="B2" s="875" t="s">
        <v>549</v>
      </c>
      <c r="C2" s="876"/>
      <c r="D2" s="1007"/>
      <c r="E2" s="1115" t="s">
        <v>550</v>
      </c>
      <c r="F2" s="794"/>
      <c r="G2" s="794"/>
      <c r="H2" s="794"/>
      <c r="I2" s="794"/>
      <c r="J2" s="794"/>
      <c r="K2" s="794"/>
      <c r="L2" s="794"/>
      <c r="M2" s="795"/>
      <c r="N2" s="794" t="s">
        <v>33</v>
      </c>
      <c r="O2" s="794"/>
      <c r="P2" s="794"/>
      <c r="Q2" s="795"/>
      <c r="R2" s="879" t="s">
        <v>551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552</v>
      </c>
    </row>
    <row r="3" spans="1:37" ht="16.2" thickTop="1">
      <c r="A3" s="873"/>
      <c r="B3" s="883" t="s">
        <v>9</v>
      </c>
      <c r="C3" s="886" t="s">
        <v>10</v>
      </c>
      <c r="D3" s="796" t="s">
        <v>11</v>
      </c>
      <c r="E3" s="912" t="s">
        <v>16</v>
      </c>
      <c r="F3" s="849"/>
      <c r="G3" s="907" t="s">
        <v>5</v>
      </c>
      <c r="H3" s="849"/>
      <c r="I3" s="907" t="s">
        <v>0</v>
      </c>
      <c r="J3" s="849"/>
      <c r="K3" s="997" t="s">
        <v>12</v>
      </c>
      <c r="L3" s="999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16.2" thickBot="1">
      <c r="A4" s="873"/>
      <c r="B4" s="884"/>
      <c r="C4" s="887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05"/>
      <c r="R4" s="841"/>
      <c r="S4" s="842"/>
      <c r="T4" s="843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774"/>
      <c r="AK4" s="881"/>
    </row>
    <row r="5" spans="1:37" ht="20.25" customHeight="1" thickTop="1">
      <c r="A5" s="873"/>
      <c r="B5" s="884"/>
      <c r="C5" s="887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010" t="s">
        <v>17</v>
      </c>
      <c r="AF5" s="831" t="s">
        <v>18</v>
      </c>
      <c r="AG5" s="831" t="s">
        <v>19</v>
      </c>
      <c r="AH5" s="831" t="s">
        <v>20</v>
      </c>
      <c r="AI5" s="1013" t="s">
        <v>50</v>
      </c>
      <c r="AJ5" s="796" t="s">
        <v>14</v>
      </c>
      <c r="AK5" s="881"/>
    </row>
    <row r="6" spans="1:37" ht="20.25" customHeight="1" thickBot="1">
      <c r="A6" s="874"/>
      <c r="B6" s="885"/>
      <c r="C6" s="888"/>
      <c r="D6" s="798"/>
      <c r="E6" s="78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94"/>
      <c r="S6" s="835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011"/>
      <c r="AF6" s="1012"/>
      <c r="AG6" s="1012"/>
      <c r="AH6" s="1012"/>
      <c r="AI6" s="1014"/>
      <c r="AJ6" s="798"/>
      <c r="AK6" s="882"/>
    </row>
    <row r="7" spans="1:37" ht="20.399999999999999" thickBot="1">
      <c r="A7" s="756" t="s">
        <v>553</v>
      </c>
      <c r="B7" s="1">
        <v>12</v>
      </c>
      <c r="C7" s="240">
        <v>22</v>
      </c>
      <c r="D7" s="231">
        <f>B7+C7</f>
        <v>34</v>
      </c>
      <c r="E7" s="35">
        <v>1</v>
      </c>
      <c r="F7" s="36">
        <v>4</v>
      </c>
      <c r="G7" s="36">
        <v>10</v>
      </c>
      <c r="H7" s="36">
        <v>18</v>
      </c>
      <c r="I7" s="36">
        <v>1</v>
      </c>
      <c r="J7" s="36">
        <v>0</v>
      </c>
      <c r="K7" s="325">
        <f>E7+G7+I7</f>
        <v>12</v>
      </c>
      <c r="L7" s="67">
        <f>F7+H7+J7</f>
        <v>22</v>
      </c>
      <c r="M7" s="228">
        <f>K7+L7</f>
        <v>34</v>
      </c>
      <c r="N7" s="4">
        <v>11</v>
      </c>
      <c r="O7" s="2">
        <v>23</v>
      </c>
      <c r="P7" s="2">
        <f>N7+O7</f>
        <v>34</v>
      </c>
      <c r="Q7" s="5">
        <f>P7/D7</f>
        <v>1</v>
      </c>
      <c r="R7" s="329">
        <v>0</v>
      </c>
      <c r="S7" s="223">
        <v>0</v>
      </c>
      <c r="T7" s="228">
        <f>SUM(R7:S7)</f>
        <v>0</v>
      </c>
      <c r="U7" s="363">
        <v>0</v>
      </c>
      <c r="V7" s="329">
        <v>0</v>
      </c>
      <c r="W7" s="223">
        <v>0</v>
      </c>
      <c r="X7" s="228">
        <f>SUM(U7:W7)</f>
        <v>0</v>
      </c>
      <c r="Y7" s="363">
        <v>0</v>
      </c>
      <c r="Z7" s="329">
        <v>0</v>
      </c>
      <c r="AA7" s="329">
        <v>0</v>
      </c>
      <c r="AB7" s="329">
        <v>0</v>
      </c>
      <c r="AC7" s="223">
        <v>0</v>
      </c>
      <c r="AD7" s="228">
        <f>SUM(Y7:AC7)</f>
        <v>0</v>
      </c>
      <c r="AE7" s="363">
        <v>0</v>
      </c>
      <c r="AF7" s="329">
        <v>0</v>
      </c>
      <c r="AG7" s="329">
        <v>0</v>
      </c>
      <c r="AH7" s="329">
        <v>0</v>
      </c>
      <c r="AI7" s="223">
        <v>0</v>
      </c>
      <c r="AJ7" s="228">
        <f>SUM(AE7:AI7)</f>
        <v>0</v>
      </c>
      <c r="AK7" s="364">
        <f>T7/D7</f>
        <v>0</v>
      </c>
    </row>
    <row r="8" spans="1:37" ht="20.399999999999999" thickBot="1">
      <c r="A8" s="757" t="s">
        <v>554</v>
      </c>
      <c r="B8" s="142">
        <v>8</v>
      </c>
      <c r="C8" s="315">
        <v>23</v>
      </c>
      <c r="D8" s="237">
        <v>31</v>
      </c>
      <c r="E8" s="35">
        <v>2</v>
      </c>
      <c r="F8" s="36">
        <v>2</v>
      </c>
      <c r="G8" s="36">
        <v>3</v>
      </c>
      <c r="H8" s="36">
        <v>8</v>
      </c>
      <c r="I8" s="36">
        <v>3</v>
      </c>
      <c r="J8" s="161">
        <v>13</v>
      </c>
      <c r="K8" s="48">
        <f t="shared" ref="K8:K11" si="0">E8+G8+I8</f>
        <v>8</v>
      </c>
      <c r="L8" s="326">
        <f t="shared" ref="L8:L11" si="1">F8+H8+J8</f>
        <v>23</v>
      </c>
      <c r="M8" s="237">
        <f t="shared" ref="M8:M11" si="2">K8+L8</f>
        <v>31</v>
      </c>
      <c r="N8" s="131">
        <v>8</v>
      </c>
      <c r="O8" s="132">
        <v>23</v>
      </c>
      <c r="P8" s="2">
        <f t="shared" ref="P8:P12" si="3">N8+O8</f>
        <v>31</v>
      </c>
      <c r="Q8" s="5">
        <f t="shared" ref="Q8:Q12" si="4">P8/D8</f>
        <v>1</v>
      </c>
      <c r="R8" s="329">
        <v>0</v>
      </c>
      <c r="S8" s="223">
        <v>0</v>
      </c>
      <c r="T8" s="229">
        <f t="shared" ref="T8:T11" si="5">SUM(R8:S8)</f>
        <v>0</v>
      </c>
      <c r="U8" s="363">
        <v>0</v>
      </c>
      <c r="V8" s="329">
        <v>0</v>
      </c>
      <c r="W8" s="223">
        <v>0</v>
      </c>
      <c r="X8" s="228">
        <f t="shared" ref="X8:X11" si="6">SUM(U8:W8)</f>
        <v>0</v>
      </c>
      <c r="Y8" s="363">
        <v>0</v>
      </c>
      <c r="Z8" s="329">
        <v>0</v>
      </c>
      <c r="AA8" s="329">
        <v>0</v>
      </c>
      <c r="AB8" s="329">
        <v>0</v>
      </c>
      <c r="AC8" s="223">
        <v>0</v>
      </c>
      <c r="AD8" s="228">
        <f t="shared" ref="AD8:AD11" si="7">SUM(Y8:AC8)</f>
        <v>0</v>
      </c>
      <c r="AE8" s="363">
        <v>0</v>
      </c>
      <c r="AF8" s="329">
        <v>0</v>
      </c>
      <c r="AG8" s="329">
        <v>0</v>
      </c>
      <c r="AH8" s="329">
        <v>0</v>
      </c>
      <c r="AI8" s="223">
        <v>0</v>
      </c>
      <c r="AJ8" s="237">
        <f t="shared" ref="AJ8:AJ11" si="8">SUM(AE8:AI8)</f>
        <v>0</v>
      </c>
      <c r="AK8" s="364">
        <f t="shared" ref="AK8:AK12" si="9">T8/D8</f>
        <v>0</v>
      </c>
    </row>
    <row r="9" spans="1:37" ht="20.399999999999999" thickBot="1">
      <c r="A9" s="519" t="s">
        <v>555</v>
      </c>
      <c r="B9" s="118">
        <v>9</v>
      </c>
      <c r="C9" s="281">
        <v>30</v>
      </c>
      <c r="D9" s="279">
        <v>39</v>
      </c>
      <c r="E9" s="143">
        <v>7</v>
      </c>
      <c r="F9" s="102">
        <v>14</v>
      </c>
      <c r="G9" s="102">
        <v>1</v>
      </c>
      <c r="H9" s="102">
        <v>7</v>
      </c>
      <c r="I9" s="102">
        <v>1</v>
      </c>
      <c r="J9" s="171">
        <v>9</v>
      </c>
      <c r="K9" s="174">
        <f t="shared" si="0"/>
        <v>9</v>
      </c>
      <c r="L9" s="58">
        <f t="shared" si="1"/>
        <v>30</v>
      </c>
      <c r="M9" s="237">
        <f t="shared" si="2"/>
        <v>39</v>
      </c>
      <c r="N9" s="39">
        <v>9</v>
      </c>
      <c r="O9" s="61">
        <v>30</v>
      </c>
      <c r="P9" s="2">
        <f t="shared" si="3"/>
        <v>39</v>
      </c>
      <c r="Q9" s="5">
        <f t="shared" si="4"/>
        <v>1</v>
      </c>
      <c r="R9" s="329">
        <v>0</v>
      </c>
      <c r="S9" s="223">
        <v>0</v>
      </c>
      <c r="T9" s="229">
        <f t="shared" si="5"/>
        <v>0</v>
      </c>
      <c r="U9" s="363">
        <v>0</v>
      </c>
      <c r="V9" s="329">
        <v>0</v>
      </c>
      <c r="W9" s="223">
        <v>0</v>
      </c>
      <c r="X9" s="228">
        <f t="shared" si="6"/>
        <v>0</v>
      </c>
      <c r="Y9" s="363">
        <v>0</v>
      </c>
      <c r="Z9" s="329">
        <v>0</v>
      </c>
      <c r="AA9" s="329">
        <v>0</v>
      </c>
      <c r="AB9" s="329">
        <v>0</v>
      </c>
      <c r="AC9" s="223">
        <v>0</v>
      </c>
      <c r="AD9" s="228">
        <f t="shared" si="7"/>
        <v>0</v>
      </c>
      <c r="AE9" s="363">
        <v>0</v>
      </c>
      <c r="AF9" s="329">
        <v>0</v>
      </c>
      <c r="AG9" s="329">
        <v>0</v>
      </c>
      <c r="AH9" s="329">
        <v>0</v>
      </c>
      <c r="AI9" s="223">
        <v>0</v>
      </c>
      <c r="AJ9" s="237">
        <f t="shared" si="8"/>
        <v>0</v>
      </c>
      <c r="AK9" s="364">
        <f t="shared" si="9"/>
        <v>0</v>
      </c>
    </row>
    <row r="10" spans="1:37" ht="20.399999999999999" thickBot="1">
      <c r="A10" s="449" t="s">
        <v>556</v>
      </c>
      <c r="B10" s="1">
        <v>9</v>
      </c>
      <c r="C10" s="240">
        <v>42</v>
      </c>
      <c r="D10" s="239">
        <v>51</v>
      </c>
      <c r="E10" s="35">
        <v>6</v>
      </c>
      <c r="F10" s="36">
        <v>21</v>
      </c>
      <c r="G10" s="36">
        <v>1</v>
      </c>
      <c r="H10" s="36">
        <v>16</v>
      </c>
      <c r="I10" s="36">
        <v>2</v>
      </c>
      <c r="J10" s="161">
        <v>5</v>
      </c>
      <c r="K10" s="324">
        <f t="shared" si="0"/>
        <v>9</v>
      </c>
      <c r="L10" s="58">
        <f t="shared" si="1"/>
        <v>42</v>
      </c>
      <c r="M10" s="230">
        <f t="shared" si="2"/>
        <v>51</v>
      </c>
      <c r="N10" s="4">
        <v>7</v>
      </c>
      <c r="O10" s="2">
        <v>33</v>
      </c>
      <c r="P10" s="2">
        <f t="shared" si="3"/>
        <v>40</v>
      </c>
      <c r="Q10" s="5">
        <f t="shared" si="4"/>
        <v>0.78431372549019607</v>
      </c>
      <c r="R10" s="329">
        <v>0</v>
      </c>
      <c r="S10" s="223">
        <v>0</v>
      </c>
      <c r="T10" s="229">
        <f t="shared" si="5"/>
        <v>0</v>
      </c>
      <c r="U10" s="363">
        <v>0</v>
      </c>
      <c r="V10" s="329">
        <v>0</v>
      </c>
      <c r="W10" s="223">
        <v>0</v>
      </c>
      <c r="X10" s="228">
        <f t="shared" si="6"/>
        <v>0</v>
      </c>
      <c r="Y10" s="363">
        <v>0</v>
      </c>
      <c r="Z10" s="329">
        <v>0</v>
      </c>
      <c r="AA10" s="329">
        <v>0</v>
      </c>
      <c r="AB10" s="329">
        <v>0</v>
      </c>
      <c r="AC10" s="223">
        <v>0</v>
      </c>
      <c r="AD10" s="228">
        <f t="shared" si="7"/>
        <v>0</v>
      </c>
      <c r="AE10" s="363">
        <v>0</v>
      </c>
      <c r="AF10" s="329">
        <v>0</v>
      </c>
      <c r="AG10" s="329">
        <v>0</v>
      </c>
      <c r="AH10" s="329">
        <v>0</v>
      </c>
      <c r="AI10" s="223">
        <v>0</v>
      </c>
      <c r="AJ10" s="237">
        <f t="shared" si="8"/>
        <v>0</v>
      </c>
      <c r="AK10" s="364">
        <f t="shared" si="9"/>
        <v>0</v>
      </c>
    </row>
    <row r="11" spans="1:37" ht="20.399999999999999" thickBot="1">
      <c r="A11" s="449" t="s">
        <v>557</v>
      </c>
      <c r="B11" s="1">
        <v>5</v>
      </c>
      <c r="C11" s="240">
        <v>10</v>
      </c>
      <c r="D11" s="237">
        <v>15</v>
      </c>
      <c r="E11" s="35">
        <v>1</v>
      </c>
      <c r="F11" s="36">
        <v>5</v>
      </c>
      <c r="G11" s="36">
        <v>4</v>
      </c>
      <c r="H11" s="36">
        <v>3</v>
      </c>
      <c r="I11" s="36">
        <v>0</v>
      </c>
      <c r="J11" s="161">
        <v>2</v>
      </c>
      <c r="K11" s="324">
        <f t="shared" si="0"/>
        <v>5</v>
      </c>
      <c r="L11" s="68">
        <f t="shared" si="1"/>
        <v>10</v>
      </c>
      <c r="M11" s="237">
        <f t="shared" si="2"/>
        <v>15</v>
      </c>
      <c r="N11" s="4">
        <v>0</v>
      </c>
      <c r="O11" s="2">
        <v>10</v>
      </c>
      <c r="P11" s="2">
        <f t="shared" si="3"/>
        <v>10</v>
      </c>
      <c r="Q11" s="327">
        <f t="shared" si="4"/>
        <v>0.66666666666666663</v>
      </c>
      <c r="R11" s="363">
        <v>1</v>
      </c>
      <c r="S11" s="223">
        <v>4</v>
      </c>
      <c r="T11" s="229">
        <f t="shared" si="5"/>
        <v>5</v>
      </c>
      <c r="U11" s="153">
        <v>4</v>
      </c>
      <c r="V11" s="159">
        <v>1</v>
      </c>
      <c r="W11" s="159">
        <v>0</v>
      </c>
      <c r="X11" s="228">
        <f t="shared" si="6"/>
        <v>5</v>
      </c>
      <c r="Y11" s="336">
        <v>1</v>
      </c>
      <c r="Z11" s="159">
        <v>3</v>
      </c>
      <c r="AA11" s="159">
        <v>0</v>
      </c>
      <c r="AB11" s="159">
        <v>1</v>
      </c>
      <c r="AC11" s="159">
        <v>0</v>
      </c>
      <c r="AD11" s="228">
        <f t="shared" si="7"/>
        <v>5</v>
      </c>
      <c r="AE11" s="35">
        <v>0</v>
      </c>
      <c r="AF11" s="36">
        <v>0</v>
      </c>
      <c r="AG11" s="36">
        <v>2</v>
      </c>
      <c r="AH11" s="36">
        <v>3</v>
      </c>
      <c r="AI11" s="161">
        <v>0</v>
      </c>
      <c r="AJ11" s="237">
        <f t="shared" si="8"/>
        <v>5</v>
      </c>
      <c r="AK11" s="364">
        <f t="shared" si="9"/>
        <v>0.33333333333333331</v>
      </c>
    </row>
    <row r="12" spans="1:37" ht="20.399999999999999" thickBot="1">
      <c r="A12" s="450" t="s">
        <v>3</v>
      </c>
      <c r="B12" s="316">
        <f>SUM(B7:B11)</f>
        <v>43</v>
      </c>
      <c r="C12" s="124">
        <f t="shared" ref="C12:O12" si="10">SUM(C7:C11)</f>
        <v>127</v>
      </c>
      <c r="D12" s="238">
        <f t="shared" si="10"/>
        <v>170</v>
      </c>
      <c r="E12" s="339">
        <f t="shared" si="10"/>
        <v>17</v>
      </c>
      <c r="F12" s="161">
        <f t="shared" si="10"/>
        <v>46</v>
      </c>
      <c r="G12" s="36">
        <f t="shared" si="10"/>
        <v>19</v>
      </c>
      <c r="H12" s="339">
        <f t="shared" si="10"/>
        <v>52</v>
      </c>
      <c r="I12" s="36">
        <f t="shared" si="10"/>
        <v>7</v>
      </c>
      <c r="J12" s="339">
        <f t="shared" si="10"/>
        <v>29</v>
      </c>
      <c r="K12" s="48">
        <f t="shared" si="10"/>
        <v>43</v>
      </c>
      <c r="L12" s="248">
        <f t="shared" si="10"/>
        <v>127</v>
      </c>
      <c r="M12" s="238">
        <f>SUM(M7:M11)</f>
        <v>170</v>
      </c>
      <c r="N12" s="323">
        <f t="shared" si="10"/>
        <v>35</v>
      </c>
      <c r="O12" s="242">
        <f t="shared" si="10"/>
        <v>119</v>
      </c>
      <c r="P12" s="2">
        <f t="shared" si="3"/>
        <v>154</v>
      </c>
      <c r="Q12" s="5">
        <f t="shared" si="4"/>
        <v>0.90588235294117647</v>
      </c>
      <c r="R12" s="36">
        <f>SUM(R7:R11)</f>
        <v>1</v>
      </c>
      <c r="S12" s="352">
        <f t="shared" ref="S12:AJ12" si="11">SUM(S7:S11)</f>
        <v>4</v>
      </c>
      <c r="T12" s="238">
        <f t="shared" si="11"/>
        <v>5</v>
      </c>
      <c r="U12" s="347">
        <f t="shared" si="11"/>
        <v>4</v>
      </c>
      <c r="V12" s="339">
        <f t="shared" si="11"/>
        <v>1</v>
      </c>
      <c r="W12" s="352">
        <f t="shared" si="11"/>
        <v>0</v>
      </c>
      <c r="X12" s="238">
        <f t="shared" si="11"/>
        <v>5</v>
      </c>
      <c r="Y12" s="339">
        <f t="shared" si="11"/>
        <v>1</v>
      </c>
      <c r="Z12" s="161">
        <f t="shared" si="11"/>
        <v>3</v>
      </c>
      <c r="AA12" s="161">
        <f t="shared" si="11"/>
        <v>0</v>
      </c>
      <c r="AB12" s="161">
        <f t="shared" si="11"/>
        <v>1</v>
      </c>
      <c r="AC12" s="352">
        <f t="shared" si="11"/>
        <v>0</v>
      </c>
      <c r="AD12" s="238">
        <f t="shared" si="11"/>
        <v>5</v>
      </c>
      <c r="AE12" s="339">
        <f t="shared" si="11"/>
        <v>0</v>
      </c>
      <c r="AF12" s="161">
        <f t="shared" si="11"/>
        <v>0</v>
      </c>
      <c r="AG12" s="161">
        <f t="shared" si="11"/>
        <v>2</v>
      </c>
      <c r="AH12" s="161">
        <f t="shared" si="11"/>
        <v>3</v>
      </c>
      <c r="AI12" s="352">
        <f t="shared" si="11"/>
        <v>0</v>
      </c>
      <c r="AJ12" s="238">
        <f t="shared" si="11"/>
        <v>5</v>
      </c>
      <c r="AK12" s="364">
        <f t="shared" si="9"/>
        <v>2.9411764705882353E-2</v>
      </c>
    </row>
    <row r="13" spans="1:37">
      <c r="R13" s="529"/>
      <c r="S13" s="529"/>
      <c r="AK13" s="529"/>
    </row>
  </sheetData>
  <mergeCells count="49"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AC5:AC6"/>
    <mergeCell ref="AE3:AJ4"/>
    <mergeCell ref="AB5:AB6"/>
    <mergeCell ref="W5:W6"/>
    <mergeCell ref="AI5:AI6"/>
    <mergeCell ref="AD5:AD6"/>
    <mergeCell ref="AE5:AE6"/>
    <mergeCell ref="AF5:AF6"/>
    <mergeCell ref="AG5:AG6"/>
    <mergeCell ref="AH5:AH6"/>
    <mergeCell ref="Y5:Y6"/>
    <mergeCell ref="Z5:Z6"/>
    <mergeCell ref="Y3:AD4"/>
    <mergeCell ref="AJ5:AJ6"/>
    <mergeCell ref="H5:H6"/>
    <mergeCell ref="I5:I6"/>
    <mergeCell ref="Q5:Q6"/>
    <mergeCell ref="AA5:AA6"/>
    <mergeCell ref="X5:X6"/>
    <mergeCell ref="R5:R6"/>
    <mergeCell ref="S5:S6"/>
    <mergeCell ref="E2:M2"/>
    <mergeCell ref="M3:M6"/>
    <mergeCell ref="T5:T6"/>
    <mergeCell ref="U5:U6"/>
    <mergeCell ref="V5:V6"/>
    <mergeCell ref="U3:X4"/>
    <mergeCell ref="J5:J6"/>
    <mergeCell ref="N5:N6"/>
    <mergeCell ref="E3:F4"/>
    <mergeCell ref="G3:H4"/>
    <mergeCell ref="I3:J4"/>
    <mergeCell ref="K3:K6"/>
    <mergeCell ref="L3:L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view="pageBreakPreview" topLeftCell="H1" zoomScale="60" zoomScaleNormal="59" workbookViewId="0">
      <selection activeCell="M21" sqref="M21"/>
    </sheetView>
  </sheetViews>
  <sheetFormatPr defaultColWidth="9" defaultRowHeight="15.6"/>
  <cols>
    <col min="1" max="1" width="27.21875" style="178" bestFit="1" customWidth="1"/>
    <col min="2" max="36" width="9" style="178"/>
    <col min="37" max="37" width="9" style="180"/>
    <col min="38" max="16384" width="9" style="178"/>
  </cols>
  <sheetData>
    <row r="1" spans="1:37" ht="74.25" customHeight="1" thickBot="1">
      <c r="A1" s="930" t="s">
        <v>125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  <c r="AC1" s="931"/>
      <c r="AD1" s="931"/>
      <c r="AE1" s="931"/>
      <c r="AF1" s="931"/>
      <c r="AG1" s="931"/>
      <c r="AH1" s="931"/>
      <c r="AI1" s="931"/>
      <c r="AJ1" s="931"/>
      <c r="AK1" s="931"/>
    </row>
    <row r="2" spans="1:37" ht="21.75" customHeight="1" thickBot="1">
      <c r="A2" s="932" t="s">
        <v>64</v>
      </c>
      <c r="B2" s="935" t="s">
        <v>65</v>
      </c>
      <c r="C2" s="936"/>
      <c r="D2" s="937"/>
      <c r="E2" s="895" t="s">
        <v>66</v>
      </c>
      <c r="F2" s="896"/>
      <c r="G2" s="896"/>
      <c r="H2" s="896"/>
      <c r="I2" s="896"/>
      <c r="J2" s="896"/>
      <c r="K2" s="896"/>
      <c r="L2" s="896"/>
      <c r="M2" s="896"/>
      <c r="N2" s="896" t="s">
        <v>33</v>
      </c>
      <c r="O2" s="896"/>
      <c r="P2" s="896"/>
      <c r="Q2" s="938"/>
      <c r="R2" s="941" t="s">
        <v>67</v>
      </c>
      <c r="S2" s="942"/>
      <c r="T2" s="942"/>
      <c r="U2" s="942"/>
      <c r="V2" s="942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942"/>
      <c r="AI2" s="942"/>
      <c r="AJ2" s="943"/>
      <c r="AK2" s="944" t="s">
        <v>68</v>
      </c>
    </row>
    <row r="3" spans="1:37" ht="17.25" customHeight="1" thickTop="1">
      <c r="A3" s="933"/>
      <c r="B3" s="947" t="s">
        <v>9</v>
      </c>
      <c r="C3" s="950" t="s">
        <v>10</v>
      </c>
      <c r="D3" s="821" t="s">
        <v>11</v>
      </c>
      <c r="E3" s="910" t="s">
        <v>16</v>
      </c>
      <c r="F3" s="849"/>
      <c r="G3" s="907" t="s">
        <v>5</v>
      </c>
      <c r="H3" s="849"/>
      <c r="I3" s="907" t="s">
        <v>0</v>
      </c>
      <c r="J3" s="912"/>
      <c r="K3" s="913" t="s">
        <v>12</v>
      </c>
      <c r="L3" s="862" t="s">
        <v>13</v>
      </c>
      <c r="M3" s="821" t="s">
        <v>14</v>
      </c>
      <c r="N3" s="939"/>
      <c r="O3" s="939"/>
      <c r="P3" s="939"/>
      <c r="Q3" s="939"/>
      <c r="R3" s="920" t="s">
        <v>69</v>
      </c>
      <c r="S3" s="921"/>
      <c r="T3" s="922"/>
      <c r="U3" s="901" t="s">
        <v>70</v>
      </c>
      <c r="V3" s="902"/>
      <c r="W3" s="902"/>
      <c r="X3" s="903"/>
      <c r="Y3" s="920" t="s">
        <v>71</v>
      </c>
      <c r="Z3" s="921"/>
      <c r="AA3" s="921"/>
      <c r="AB3" s="921"/>
      <c r="AC3" s="921"/>
      <c r="AD3" s="922"/>
      <c r="AE3" s="956" t="s">
        <v>38</v>
      </c>
      <c r="AF3" s="957"/>
      <c r="AG3" s="957"/>
      <c r="AH3" s="957"/>
      <c r="AI3" s="957"/>
      <c r="AJ3" s="958"/>
      <c r="AK3" s="945"/>
    </row>
    <row r="4" spans="1:37" ht="17.25" customHeight="1" thickBot="1">
      <c r="A4" s="933"/>
      <c r="B4" s="948"/>
      <c r="C4" s="951"/>
      <c r="D4" s="869"/>
      <c r="E4" s="911"/>
      <c r="F4" s="784"/>
      <c r="G4" s="786"/>
      <c r="H4" s="784"/>
      <c r="I4" s="786"/>
      <c r="J4" s="856"/>
      <c r="K4" s="914"/>
      <c r="L4" s="863"/>
      <c r="M4" s="869"/>
      <c r="N4" s="940"/>
      <c r="O4" s="940"/>
      <c r="P4" s="940"/>
      <c r="Q4" s="939"/>
      <c r="R4" s="904"/>
      <c r="S4" s="905"/>
      <c r="T4" s="906"/>
      <c r="U4" s="904"/>
      <c r="V4" s="905"/>
      <c r="W4" s="905"/>
      <c r="X4" s="906"/>
      <c r="Y4" s="904"/>
      <c r="Z4" s="905"/>
      <c r="AA4" s="905"/>
      <c r="AB4" s="905"/>
      <c r="AC4" s="905"/>
      <c r="AD4" s="906"/>
      <c r="AE4" s="959"/>
      <c r="AF4" s="960"/>
      <c r="AG4" s="960"/>
      <c r="AH4" s="960"/>
      <c r="AI4" s="960"/>
      <c r="AJ4" s="961"/>
      <c r="AK4" s="945"/>
    </row>
    <row r="5" spans="1:37" ht="20.25" customHeight="1" thickTop="1">
      <c r="A5" s="933"/>
      <c r="B5" s="948"/>
      <c r="C5" s="951"/>
      <c r="D5" s="869"/>
      <c r="E5" s="917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907" t="s">
        <v>10</v>
      </c>
      <c r="K5" s="914"/>
      <c r="L5" s="863"/>
      <c r="M5" s="869"/>
      <c r="N5" s="908" t="s">
        <v>9</v>
      </c>
      <c r="O5" s="953" t="s">
        <v>10</v>
      </c>
      <c r="P5" s="953" t="s">
        <v>11</v>
      </c>
      <c r="Q5" s="923" t="s">
        <v>15</v>
      </c>
      <c r="R5" s="897" t="s">
        <v>9</v>
      </c>
      <c r="S5" s="781" t="s">
        <v>10</v>
      </c>
      <c r="T5" s="821" t="s">
        <v>40</v>
      </c>
      <c r="U5" s="897" t="s">
        <v>42</v>
      </c>
      <c r="V5" s="899" t="s">
        <v>43</v>
      </c>
      <c r="W5" s="781" t="s">
        <v>44</v>
      </c>
      <c r="X5" s="821" t="s">
        <v>40</v>
      </c>
      <c r="Y5" s="897" t="s">
        <v>45</v>
      </c>
      <c r="Z5" s="899" t="s">
        <v>46</v>
      </c>
      <c r="AA5" s="899" t="s">
        <v>47</v>
      </c>
      <c r="AB5" s="899" t="s">
        <v>48</v>
      </c>
      <c r="AC5" s="781" t="s">
        <v>49</v>
      </c>
      <c r="AD5" s="821" t="s">
        <v>11</v>
      </c>
      <c r="AE5" s="928" t="s">
        <v>17</v>
      </c>
      <c r="AF5" s="929" t="s">
        <v>18</v>
      </c>
      <c r="AG5" s="929" t="s">
        <v>19</v>
      </c>
      <c r="AH5" s="929" t="s">
        <v>20</v>
      </c>
      <c r="AI5" s="927" t="s">
        <v>50</v>
      </c>
      <c r="AJ5" s="821" t="s">
        <v>14</v>
      </c>
      <c r="AK5" s="945"/>
    </row>
    <row r="6" spans="1:37" ht="20.25" customHeight="1" thickBot="1">
      <c r="A6" s="934"/>
      <c r="B6" s="949"/>
      <c r="C6" s="952"/>
      <c r="D6" s="822"/>
      <c r="E6" s="918"/>
      <c r="F6" s="919"/>
      <c r="G6" s="919"/>
      <c r="H6" s="919"/>
      <c r="I6" s="919"/>
      <c r="J6" s="786"/>
      <c r="K6" s="915"/>
      <c r="L6" s="916"/>
      <c r="M6" s="822"/>
      <c r="N6" s="909"/>
      <c r="O6" s="954"/>
      <c r="P6" s="954"/>
      <c r="Q6" s="924"/>
      <c r="R6" s="925"/>
      <c r="S6" s="926"/>
      <c r="T6" s="822"/>
      <c r="U6" s="898"/>
      <c r="V6" s="900"/>
      <c r="W6" s="955"/>
      <c r="X6" s="822"/>
      <c r="Y6" s="898"/>
      <c r="Z6" s="900"/>
      <c r="AA6" s="900"/>
      <c r="AB6" s="900"/>
      <c r="AC6" s="955"/>
      <c r="AD6" s="822"/>
      <c r="AE6" s="918"/>
      <c r="AF6" s="919"/>
      <c r="AG6" s="919"/>
      <c r="AH6" s="919"/>
      <c r="AI6" s="786"/>
      <c r="AJ6" s="822"/>
      <c r="AK6" s="946"/>
    </row>
    <row r="7" spans="1:37" ht="19.2" thickTop="1" thickBot="1">
      <c r="A7" s="452" t="s">
        <v>80</v>
      </c>
      <c r="B7" s="153">
        <v>4</v>
      </c>
      <c r="C7" s="159">
        <v>27</v>
      </c>
      <c r="D7" s="217">
        <f>SUM(B7:C7)</f>
        <v>31</v>
      </c>
      <c r="E7" s="155">
        <v>0</v>
      </c>
      <c r="F7" s="36">
        <v>3</v>
      </c>
      <c r="G7" s="36">
        <v>0</v>
      </c>
      <c r="H7" s="36">
        <v>13</v>
      </c>
      <c r="I7" s="36">
        <v>4</v>
      </c>
      <c r="J7" s="161">
        <v>11</v>
      </c>
      <c r="K7" s="221">
        <f>E7+G7+I7</f>
        <v>4</v>
      </c>
      <c r="L7" s="222">
        <f>F7+H7+J7</f>
        <v>27</v>
      </c>
      <c r="M7" s="215">
        <f>L7+K7</f>
        <v>31</v>
      </c>
      <c r="N7" s="153">
        <v>4</v>
      </c>
      <c r="O7" s="154">
        <v>27</v>
      </c>
      <c r="P7" s="318">
        <f>N7+O7</f>
        <v>31</v>
      </c>
      <c r="Q7" s="156">
        <f t="shared" ref="Q7:Q17" si="0">P7/D7</f>
        <v>1</v>
      </c>
      <c r="R7" s="157">
        <v>1</v>
      </c>
      <c r="S7" s="223">
        <v>7</v>
      </c>
      <c r="T7" s="210">
        <v>8</v>
      </c>
      <c r="U7" s="158">
        <v>0</v>
      </c>
      <c r="V7" s="159">
        <v>4</v>
      </c>
      <c r="W7" s="159">
        <v>4</v>
      </c>
      <c r="X7" s="210">
        <v>8</v>
      </c>
      <c r="Y7" s="160">
        <v>0</v>
      </c>
      <c r="Z7" s="159">
        <v>0</v>
      </c>
      <c r="AA7" s="159">
        <v>4</v>
      </c>
      <c r="AB7" s="159">
        <v>4</v>
      </c>
      <c r="AC7" s="159">
        <v>0</v>
      </c>
      <c r="AD7" s="210">
        <v>8</v>
      </c>
      <c r="AE7" s="155">
        <v>0</v>
      </c>
      <c r="AF7" s="36">
        <v>0</v>
      </c>
      <c r="AG7" s="36">
        <v>1</v>
      </c>
      <c r="AH7" s="36">
        <v>6</v>
      </c>
      <c r="AI7" s="161">
        <v>1</v>
      </c>
      <c r="AJ7" s="210">
        <v>8</v>
      </c>
      <c r="AK7" s="177">
        <f t="shared" ref="AK7:AK17" si="1">AJ7/D7</f>
        <v>0.25806451612903225</v>
      </c>
    </row>
    <row r="8" spans="1:37" ht="31.8" thickBot="1">
      <c r="A8" s="453" t="s">
        <v>81</v>
      </c>
      <c r="B8" s="149">
        <v>5</v>
      </c>
      <c r="C8" s="216">
        <v>13</v>
      </c>
      <c r="D8" s="218">
        <f t="shared" ref="D8:D16" si="2">SUM(B8:C8)</f>
        <v>18</v>
      </c>
      <c r="E8" s="162">
        <v>0</v>
      </c>
      <c r="F8" s="99">
        <v>0</v>
      </c>
      <c r="G8" s="99">
        <v>2</v>
      </c>
      <c r="H8" s="99">
        <v>9</v>
      </c>
      <c r="I8" s="99">
        <v>3</v>
      </c>
      <c r="J8" s="219">
        <v>4</v>
      </c>
      <c r="K8" s="139">
        <f t="shared" ref="K8:K16" si="3">E8+G8+I8</f>
        <v>5</v>
      </c>
      <c r="L8" s="10">
        <v>13</v>
      </c>
      <c r="M8" s="227">
        <f t="shared" ref="M8:M17" si="4">L8+K8</f>
        <v>18</v>
      </c>
      <c r="N8" s="220">
        <v>5</v>
      </c>
      <c r="O8" s="150">
        <v>13</v>
      </c>
      <c r="P8" s="318">
        <f t="shared" ref="P8:P17" si="5">N8+O8</f>
        <v>18</v>
      </c>
      <c r="Q8" s="156">
        <f t="shared" si="0"/>
        <v>1</v>
      </c>
      <c r="R8" s="149">
        <v>5</v>
      </c>
      <c r="S8" s="216">
        <v>12</v>
      </c>
      <c r="T8" s="225">
        <v>17</v>
      </c>
      <c r="U8" s="155">
        <v>0</v>
      </c>
      <c r="V8" s="150">
        <v>12</v>
      </c>
      <c r="W8" s="216">
        <v>5</v>
      </c>
      <c r="X8" s="225">
        <v>17</v>
      </c>
      <c r="Y8" s="163">
        <v>0</v>
      </c>
      <c r="Z8" s="161">
        <v>0</v>
      </c>
      <c r="AA8" s="161">
        <v>0</v>
      </c>
      <c r="AB8" s="150">
        <v>17</v>
      </c>
      <c r="AC8" s="161">
        <v>0</v>
      </c>
      <c r="AD8" s="225">
        <v>17</v>
      </c>
      <c r="AE8" s="155">
        <v>0</v>
      </c>
      <c r="AF8" s="36">
        <v>0</v>
      </c>
      <c r="AG8" s="36">
        <v>1</v>
      </c>
      <c r="AH8" s="36">
        <v>15</v>
      </c>
      <c r="AI8" s="161">
        <v>1</v>
      </c>
      <c r="AJ8" s="225">
        <v>17</v>
      </c>
      <c r="AK8" s="177">
        <f t="shared" si="1"/>
        <v>0.94444444444444442</v>
      </c>
    </row>
    <row r="9" spans="1:37" ht="31.8" thickBot="1">
      <c r="A9" s="453" t="s">
        <v>82</v>
      </c>
      <c r="B9" s="149">
        <v>1</v>
      </c>
      <c r="C9" s="216">
        <v>22</v>
      </c>
      <c r="D9" s="218">
        <f t="shared" si="2"/>
        <v>23</v>
      </c>
      <c r="E9" s="155">
        <v>0</v>
      </c>
      <c r="F9" s="36">
        <v>1</v>
      </c>
      <c r="G9" s="36">
        <v>1</v>
      </c>
      <c r="H9" s="36">
        <v>13</v>
      </c>
      <c r="I9" s="36">
        <v>0</v>
      </c>
      <c r="J9" s="161">
        <v>9</v>
      </c>
      <c r="K9" s="139">
        <f t="shared" si="3"/>
        <v>1</v>
      </c>
      <c r="L9" s="151">
        <v>22</v>
      </c>
      <c r="M9" s="227">
        <f t="shared" si="4"/>
        <v>23</v>
      </c>
      <c r="N9" s="220">
        <v>1</v>
      </c>
      <c r="O9" s="150">
        <v>22</v>
      </c>
      <c r="P9" s="318">
        <f t="shared" si="5"/>
        <v>23</v>
      </c>
      <c r="Q9" s="156">
        <f t="shared" si="0"/>
        <v>1</v>
      </c>
      <c r="R9" s="149">
        <v>1</v>
      </c>
      <c r="S9" s="216">
        <v>19</v>
      </c>
      <c r="T9" s="225">
        <v>20</v>
      </c>
      <c r="U9" s="155">
        <v>0</v>
      </c>
      <c r="V9" s="150">
        <v>19</v>
      </c>
      <c r="W9" s="216">
        <v>1</v>
      </c>
      <c r="X9" s="225">
        <v>20</v>
      </c>
      <c r="Y9" s="163">
        <v>0</v>
      </c>
      <c r="Z9" s="161">
        <v>0</v>
      </c>
      <c r="AA9" s="161">
        <v>0</v>
      </c>
      <c r="AB9" s="150">
        <v>20</v>
      </c>
      <c r="AC9" s="161">
        <v>0</v>
      </c>
      <c r="AD9" s="225">
        <v>20</v>
      </c>
      <c r="AE9" s="155">
        <v>0</v>
      </c>
      <c r="AF9" s="36">
        <v>3</v>
      </c>
      <c r="AG9" s="36">
        <v>7</v>
      </c>
      <c r="AH9" s="36">
        <v>10</v>
      </c>
      <c r="AI9" s="161">
        <v>0</v>
      </c>
      <c r="AJ9" s="225">
        <v>20</v>
      </c>
      <c r="AK9" s="177">
        <f t="shared" si="1"/>
        <v>0.86956521739130432</v>
      </c>
    </row>
    <row r="10" spans="1:37" ht="31.8" thickBot="1">
      <c r="A10" s="453" t="s">
        <v>83</v>
      </c>
      <c r="B10" s="149">
        <v>3</v>
      </c>
      <c r="C10" s="216">
        <v>30</v>
      </c>
      <c r="D10" s="218">
        <f t="shared" si="2"/>
        <v>33</v>
      </c>
      <c r="E10" s="155">
        <v>0</v>
      </c>
      <c r="F10" s="36">
        <v>0</v>
      </c>
      <c r="G10" s="36">
        <v>3</v>
      </c>
      <c r="H10" s="36">
        <v>16</v>
      </c>
      <c r="I10" s="36">
        <v>0</v>
      </c>
      <c r="J10" s="161">
        <v>10</v>
      </c>
      <c r="K10" s="139">
        <f t="shared" si="3"/>
        <v>3</v>
      </c>
      <c r="L10" s="151">
        <v>30</v>
      </c>
      <c r="M10" s="227">
        <f t="shared" si="4"/>
        <v>33</v>
      </c>
      <c r="N10" s="220">
        <v>3</v>
      </c>
      <c r="O10" s="150">
        <v>30</v>
      </c>
      <c r="P10" s="318">
        <f t="shared" si="5"/>
        <v>33</v>
      </c>
      <c r="Q10" s="156">
        <f t="shared" si="0"/>
        <v>1</v>
      </c>
      <c r="R10" s="149">
        <v>3</v>
      </c>
      <c r="S10" s="216">
        <v>27</v>
      </c>
      <c r="T10" s="225">
        <v>30</v>
      </c>
      <c r="U10" s="155">
        <v>0</v>
      </c>
      <c r="V10" s="150">
        <v>27</v>
      </c>
      <c r="W10" s="216">
        <v>3</v>
      </c>
      <c r="X10" s="225">
        <v>30</v>
      </c>
      <c r="Y10" s="163">
        <v>0</v>
      </c>
      <c r="Z10" s="161">
        <v>0</v>
      </c>
      <c r="AA10" s="161">
        <v>0</v>
      </c>
      <c r="AB10" s="150">
        <v>30</v>
      </c>
      <c r="AC10" s="161">
        <v>0</v>
      </c>
      <c r="AD10" s="225">
        <v>30</v>
      </c>
      <c r="AE10" s="155">
        <v>0</v>
      </c>
      <c r="AF10" s="36">
        <v>1</v>
      </c>
      <c r="AG10" s="36">
        <v>9</v>
      </c>
      <c r="AH10" s="36">
        <v>20</v>
      </c>
      <c r="AI10" s="161">
        <v>0</v>
      </c>
      <c r="AJ10" s="225">
        <v>30</v>
      </c>
      <c r="AK10" s="177">
        <f t="shared" si="1"/>
        <v>0.90909090909090906</v>
      </c>
    </row>
    <row r="11" spans="1:37" ht="31.8" thickBot="1">
      <c r="A11" s="453" t="s">
        <v>84</v>
      </c>
      <c r="B11" s="149">
        <v>9</v>
      </c>
      <c r="C11" s="216">
        <v>25</v>
      </c>
      <c r="D11" s="218">
        <f t="shared" si="2"/>
        <v>34</v>
      </c>
      <c r="E11" s="164">
        <v>0</v>
      </c>
      <c r="F11" s="165">
        <v>1</v>
      </c>
      <c r="G11" s="165">
        <v>2</v>
      </c>
      <c r="H11" s="165">
        <v>20</v>
      </c>
      <c r="I11" s="165">
        <v>7</v>
      </c>
      <c r="J11" s="166">
        <v>5</v>
      </c>
      <c r="K11" s="139">
        <f t="shared" si="3"/>
        <v>9</v>
      </c>
      <c r="L11" s="151">
        <v>25</v>
      </c>
      <c r="M11" s="227">
        <f t="shared" si="4"/>
        <v>34</v>
      </c>
      <c r="N11" s="220">
        <v>9</v>
      </c>
      <c r="O11" s="150">
        <v>25</v>
      </c>
      <c r="P11" s="318">
        <f t="shared" si="5"/>
        <v>34</v>
      </c>
      <c r="Q11" s="156">
        <f t="shared" si="0"/>
        <v>1</v>
      </c>
      <c r="R11" s="149">
        <v>9</v>
      </c>
      <c r="S11" s="216">
        <v>22</v>
      </c>
      <c r="T11" s="225">
        <v>31</v>
      </c>
      <c r="U11" s="164">
        <v>0</v>
      </c>
      <c r="V11" s="150">
        <v>26</v>
      </c>
      <c r="W11" s="216">
        <v>5</v>
      </c>
      <c r="X11" s="225">
        <v>31</v>
      </c>
      <c r="Y11" s="163">
        <v>0</v>
      </c>
      <c r="Z11" s="161">
        <v>0</v>
      </c>
      <c r="AA11" s="161">
        <v>0</v>
      </c>
      <c r="AB11" s="150">
        <v>31</v>
      </c>
      <c r="AC11" s="161">
        <v>0</v>
      </c>
      <c r="AD11" s="225">
        <v>31</v>
      </c>
      <c r="AE11" s="155">
        <v>0</v>
      </c>
      <c r="AF11" s="165">
        <v>0</v>
      </c>
      <c r="AG11" s="165">
        <v>10</v>
      </c>
      <c r="AH11" s="165">
        <v>20</v>
      </c>
      <c r="AI11" s="166">
        <v>1</v>
      </c>
      <c r="AJ11" s="225">
        <v>31</v>
      </c>
      <c r="AK11" s="177">
        <f t="shared" si="1"/>
        <v>0.91176470588235292</v>
      </c>
    </row>
    <row r="12" spans="1:37" ht="31.8" thickBot="1">
      <c r="A12" s="453" t="s">
        <v>85</v>
      </c>
      <c r="B12" s="149">
        <v>0</v>
      </c>
      <c r="C12" s="216">
        <v>26</v>
      </c>
      <c r="D12" s="218">
        <f t="shared" si="2"/>
        <v>26</v>
      </c>
      <c r="E12" s="155">
        <v>0</v>
      </c>
      <c r="F12" s="36">
        <v>0</v>
      </c>
      <c r="G12" s="36">
        <v>0</v>
      </c>
      <c r="H12" s="36">
        <v>16</v>
      </c>
      <c r="I12" s="36">
        <v>0</v>
      </c>
      <c r="J12" s="161">
        <v>9</v>
      </c>
      <c r="K12" s="139">
        <f t="shared" si="3"/>
        <v>0</v>
      </c>
      <c r="L12" s="151">
        <v>26</v>
      </c>
      <c r="M12" s="212">
        <f t="shared" si="4"/>
        <v>26</v>
      </c>
      <c r="N12" s="220">
        <v>0</v>
      </c>
      <c r="O12" s="150">
        <v>26</v>
      </c>
      <c r="P12" s="318">
        <f t="shared" si="5"/>
        <v>26</v>
      </c>
      <c r="Q12" s="156">
        <f t="shared" si="0"/>
        <v>1</v>
      </c>
      <c r="R12" s="149">
        <v>0</v>
      </c>
      <c r="S12" s="216">
        <v>21</v>
      </c>
      <c r="T12" s="225">
        <v>21</v>
      </c>
      <c r="U12" s="155">
        <v>0</v>
      </c>
      <c r="V12" s="150">
        <v>21</v>
      </c>
      <c r="W12" s="216">
        <v>0</v>
      </c>
      <c r="X12" s="225">
        <v>21</v>
      </c>
      <c r="Y12" s="163">
        <v>0</v>
      </c>
      <c r="Z12" s="161">
        <v>0</v>
      </c>
      <c r="AA12" s="161">
        <v>0</v>
      </c>
      <c r="AB12" s="150">
        <v>21</v>
      </c>
      <c r="AC12" s="161">
        <v>0</v>
      </c>
      <c r="AD12" s="225">
        <v>21</v>
      </c>
      <c r="AE12" s="155">
        <v>0</v>
      </c>
      <c r="AF12" s="36">
        <v>0</v>
      </c>
      <c r="AG12" s="36">
        <v>5</v>
      </c>
      <c r="AH12" s="36">
        <v>16</v>
      </c>
      <c r="AI12" s="161">
        <v>0</v>
      </c>
      <c r="AJ12" s="225">
        <v>21</v>
      </c>
      <c r="AK12" s="177">
        <f t="shared" si="1"/>
        <v>0.80769230769230771</v>
      </c>
    </row>
    <row r="13" spans="1:37" ht="31.8" thickBot="1">
      <c r="A13" s="453" t="s">
        <v>86</v>
      </c>
      <c r="B13" s="149">
        <v>8</v>
      </c>
      <c r="C13" s="216">
        <v>42</v>
      </c>
      <c r="D13" s="218">
        <f t="shared" si="2"/>
        <v>50</v>
      </c>
      <c r="E13" s="155">
        <v>1</v>
      </c>
      <c r="F13" s="36">
        <v>8</v>
      </c>
      <c r="G13" s="36">
        <v>5</v>
      </c>
      <c r="H13" s="36">
        <v>35</v>
      </c>
      <c r="I13" s="36">
        <v>2</v>
      </c>
      <c r="J13" s="161">
        <v>7</v>
      </c>
      <c r="K13" s="139">
        <f t="shared" si="3"/>
        <v>8</v>
      </c>
      <c r="L13" s="151">
        <v>42</v>
      </c>
      <c r="M13" s="227">
        <f t="shared" si="4"/>
        <v>50</v>
      </c>
      <c r="N13" s="220">
        <v>8</v>
      </c>
      <c r="O13" s="150">
        <v>42</v>
      </c>
      <c r="P13" s="318">
        <f t="shared" si="5"/>
        <v>50</v>
      </c>
      <c r="Q13" s="156">
        <f t="shared" si="0"/>
        <v>1</v>
      </c>
      <c r="R13" s="149">
        <v>8</v>
      </c>
      <c r="S13" s="216">
        <v>30</v>
      </c>
      <c r="T13" s="225">
        <v>38</v>
      </c>
      <c r="U13" s="167">
        <v>0</v>
      </c>
      <c r="V13" s="150">
        <v>35</v>
      </c>
      <c r="W13" s="216">
        <v>3</v>
      </c>
      <c r="X13" s="225">
        <v>38</v>
      </c>
      <c r="Y13" s="163">
        <v>0</v>
      </c>
      <c r="Z13" s="161">
        <v>0</v>
      </c>
      <c r="AA13" s="161">
        <v>8</v>
      </c>
      <c r="AB13" s="150">
        <v>30</v>
      </c>
      <c r="AC13" s="161">
        <v>0</v>
      </c>
      <c r="AD13" s="225">
        <v>38</v>
      </c>
      <c r="AE13" s="155">
        <v>0</v>
      </c>
      <c r="AF13" s="168">
        <v>5</v>
      </c>
      <c r="AG13" s="168">
        <v>13</v>
      </c>
      <c r="AH13" s="168">
        <v>19</v>
      </c>
      <c r="AI13" s="169">
        <v>1</v>
      </c>
      <c r="AJ13" s="225">
        <v>38</v>
      </c>
      <c r="AK13" s="177">
        <f t="shared" si="1"/>
        <v>0.76</v>
      </c>
    </row>
    <row r="14" spans="1:37" ht="31.8" thickBot="1">
      <c r="A14" s="453" t="s">
        <v>87</v>
      </c>
      <c r="B14" s="149">
        <v>3</v>
      </c>
      <c r="C14" s="216">
        <v>34</v>
      </c>
      <c r="D14" s="218">
        <f t="shared" si="2"/>
        <v>37</v>
      </c>
      <c r="E14" s="162">
        <v>0</v>
      </c>
      <c r="F14" s="99">
        <v>0</v>
      </c>
      <c r="G14" s="99">
        <v>3</v>
      </c>
      <c r="H14" s="99">
        <v>30</v>
      </c>
      <c r="I14" s="99">
        <v>0</v>
      </c>
      <c r="J14" s="219">
        <v>4</v>
      </c>
      <c r="K14" s="139">
        <f t="shared" si="3"/>
        <v>3</v>
      </c>
      <c r="L14" s="151">
        <v>34</v>
      </c>
      <c r="M14" s="212">
        <f t="shared" si="4"/>
        <v>37</v>
      </c>
      <c r="N14" s="220">
        <v>3</v>
      </c>
      <c r="O14" s="150">
        <v>34</v>
      </c>
      <c r="P14" s="318">
        <f t="shared" si="5"/>
        <v>37</v>
      </c>
      <c r="Q14" s="156">
        <f t="shared" si="0"/>
        <v>1</v>
      </c>
      <c r="R14" s="149">
        <v>3</v>
      </c>
      <c r="S14" s="216">
        <v>31</v>
      </c>
      <c r="T14" s="225">
        <v>34</v>
      </c>
      <c r="U14" s="164">
        <v>0</v>
      </c>
      <c r="V14" s="150">
        <v>31</v>
      </c>
      <c r="W14" s="216">
        <v>3</v>
      </c>
      <c r="X14" s="225">
        <v>34</v>
      </c>
      <c r="Y14" s="163">
        <v>0</v>
      </c>
      <c r="Z14" s="161">
        <v>0</v>
      </c>
      <c r="AA14" s="161">
        <v>0</v>
      </c>
      <c r="AB14" s="150">
        <v>34</v>
      </c>
      <c r="AC14" s="161">
        <v>0</v>
      </c>
      <c r="AD14" s="225">
        <v>34</v>
      </c>
      <c r="AE14" s="155">
        <v>0</v>
      </c>
      <c r="AF14" s="165">
        <v>15</v>
      </c>
      <c r="AG14" s="165">
        <v>8</v>
      </c>
      <c r="AH14" s="165">
        <v>11</v>
      </c>
      <c r="AI14" s="166">
        <v>0</v>
      </c>
      <c r="AJ14" s="225">
        <v>34</v>
      </c>
      <c r="AK14" s="177">
        <f t="shared" si="1"/>
        <v>0.91891891891891897</v>
      </c>
    </row>
    <row r="15" spans="1:37" ht="31.8" thickBot="1">
      <c r="A15" s="453" t="s">
        <v>88</v>
      </c>
      <c r="B15" s="149">
        <v>5</v>
      </c>
      <c r="C15" s="216">
        <v>13</v>
      </c>
      <c r="D15" s="218">
        <f t="shared" si="2"/>
        <v>18</v>
      </c>
      <c r="E15" s="155">
        <v>0</v>
      </c>
      <c r="F15" s="36">
        <v>0</v>
      </c>
      <c r="G15" s="36">
        <v>5</v>
      </c>
      <c r="H15" s="36">
        <v>7</v>
      </c>
      <c r="I15" s="36">
        <v>0</v>
      </c>
      <c r="J15" s="161">
        <v>6</v>
      </c>
      <c r="K15" s="139">
        <f t="shared" si="3"/>
        <v>5</v>
      </c>
      <c r="L15" s="151">
        <v>13</v>
      </c>
      <c r="M15" s="212">
        <f t="shared" si="4"/>
        <v>18</v>
      </c>
      <c r="N15" s="220">
        <v>5</v>
      </c>
      <c r="O15" s="150">
        <v>13</v>
      </c>
      <c r="P15" s="318">
        <f t="shared" si="5"/>
        <v>18</v>
      </c>
      <c r="Q15" s="156">
        <f t="shared" si="0"/>
        <v>1</v>
      </c>
      <c r="R15" s="149">
        <v>4</v>
      </c>
      <c r="S15" s="216">
        <v>9</v>
      </c>
      <c r="T15" s="225">
        <v>13</v>
      </c>
      <c r="U15" s="155">
        <v>0</v>
      </c>
      <c r="V15" s="150">
        <v>10</v>
      </c>
      <c r="W15" s="216">
        <v>3</v>
      </c>
      <c r="X15" s="225">
        <v>13</v>
      </c>
      <c r="Y15" s="163">
        <v>0</v>
      </c>
      <c r="Z15" s="161">
        <v>0</v>
      </c>
      <c r="AA15" s="161">
        <v>0</v>
      </c>
      <c r="AB15" s="150">
        <v>13</v>
      </c>
      <c r="AC15" s="161">
        <v>0</v>
      </c>
      <c r="AD15" s="225">
        <v>13</v>
      </c>
      <c r="AE15" s="155">
        <v>0</v>
      </c>
      <c r="AF15" s="36">
        <v>1</v>
      </c>
      <c r="AG15" s="36">
        <v>5</v>
      </c>
      <c r="AH15" s="36">
        <v>7</v>
      </c>
      <c r="AI15" s="161">
        <v>0</v>
      </c>
      <c r="AJ15" s="225">
        <v>13</v>
      </c>
      <c r="AK15" s="177">
        <f t="shared" si="1"/>
        <v>0.72222222222222221</v>
      </c>
    </row>
    <row r="16" spans="1:37" ht="18.600000000000001" thickBot="1">
      <c r="A16" s="454" t="s">
        <v>89</v>
      </c>
      <c r="B16" s="155">
        <v>1</v>
      </c>
      <c r="C16" s="161">
        <v>3</v>
      </c>
      <c r="D16" s="218">
        <f t="shared" si="2"/>
        <v>4</v>
      </c>
      <c r="E16" s="155">
        <v>0</v>
      </c>
      <c r="F16" s="36">
        <v>0</v>
      </c>
      <c r="G16" s="36">
        <v>1</v>
      </c>
      <c r="H16" s="36">
        <v>3</v>
      </c>
      <c r="I16" s="36">
        <v>0</v>
      </c>
      <c r="J16" s="161">
        <v>0</v>
      </c>
      <c r="K16" s="139">
        <f t="shared" si="3"/>
        <v>1</v>
      </c>
      <c r="L16" s="7">
        <v>3</v>
      </c>
      <c r="M16" s="214">
        <f t="shared" si="4"/>
        <v>4</v>
      </c>
      <c r="N16" s="35">
        <v>1</v>
      </c>
      <c r="O16" s="36">
        <v>3</v>
      </c>
      <c r="P16" s="318">
        <f t="shared" si="5"/>
        <v>4</v>
      </c>
      <c r="Q16" s="156">
        <f t="shared" si="0"/>
        <v>1</v>
      </c>
      <c r="R16" s="170">
        <v>0</v>
      </c>
      <c r="S16" s="224">
        <v>0</v>
      </c>
      <c r="T16" s="212">
        <v>0</v>
      </c>
      <c r="U16" s="170">
        <v>0</v>
      </c>
      <c r="V16" s="171">
        <v>0</v>
      </c>
      <c r="W16" s="171">
        <v>0</v>
      </c>
      <c r="X16" s="226">
        <v>0</v>
      </c>
      <c r="Y16" s="172">
        <v>0</v>
      </c>
      <c r="Z16" s="171">
        <v>0</v>
      </c>
      <c r="AA16" s="171">
        <v>0</v>
      </c>
      <c r="AB16" s="171">
        <v>0</v>
      </c>
      <c r="AC16" s="171">
        <v>0</v>
      </c>
      <c r="AD16" s="212">
        <v>0</v>
      </c>
      <c r="AE16" s="170">
        <v>0</v>
      </c>
      <c r="AF16" s="102">
        <v>0</v>
      </c>
      <c r="AG16" s="102">
        <v>0</v>
      </c>
      <c r="AH16" s="102">
        <v>0</v>
      </c>
      <c r="AI16" s="171">
        <v>0</v>
      </c>
      <c r="AJ16" s="212">
        <v>0</v>
      </c>
      <c r="AK16" s="177">
        <f t="shared" si="1"/>
        <v>0</v>
      </c>
    </row>
    <row r="17" spans="1:37" ht="18.600000000000001" thickBot="1">
      <c r="A17" s="455"/>
      <c r="B17" s="456">
        <f t="shared" ref="B17:O17" si="6">SUM(B7:B16)</f>
        <v>39</v>
      </c>
      <c r="C17" s="457">
        <f t="shared" si="6"/>
        <v>235</v>
      </c>
      <c r="D17" s="458">
        <f t="shared" si="6"/>
        <v>274</v>
      </c>
      <c r="E17" s="456">
        <f t="shared" si="6"/>
        <v>1</v>
      </c>
      <c r="F17" s="459">
        <f t="shared" si="6"/>
        <v>13</v>
      </c>
      <c r="G17" s="459">
        <f t="shared" si="6"/>
        <v>22</v>
      </c>
      <c r="H17" s="460">
        <f t="shared" si="6"/>
        <v>162</v>
      </c>
      <c r="I17" s="461">
        <f t="shared" si="6"/>
        <v>16</v>
      </c>
      <c r="J17" s="457">
        <f t="shared" si="6"/>
        <v>65</v>
      </c>
      <c r="K17" s="462">
        <f t="shared" si="6"/>
        <v>39</v>
      </c>
      <c r="L17" s="463">
        <f t="shared" si="6"/>
        <v>235</v>
      </c>
      <c r="M17" s="213">
        <f t="shared" si="4"/>
        <v>274</v>
      </c>
      <c r="N17" s="461">
        <f t="shared" si="6"/>
        <v>39</v>
      </c>
      <c r="O17" s="460">
        <f t="shared" si="6"/>
        <v>235</v>
      </c>
      <c r="P17" s="318">
        <f t="shared" si="5"/>
        <v>274</v>
      </c>
      <c r="Q17" s="156">
        <f t="shared" si="0"/>
        <v>1</v>
      </c>
      <c r="R17" s="464">
        <f t="shared" ref="R17:AJ17" si="7">SUM(R7:R16)</f>
        <v>34</v>
      </c>
      <c r="S17" s="456">
        <f t="shared" si="7"/>
        <v>178</v>
      </c>
      <c r="T17" s="458">
        <f t="shared" si="7"/>
        <v>212</v>
      </c>
      <c r="U17" s="464">
        <f t="shared" si="7"/>
        <v>0</v>
      </c>
      <c r="V17" s="461">
        <f t="shared" si="7"/>
        <v>185</v>
      </c>
      <c r="W17" s="457">
        <f t="shared" si="7"/>
        <v>27</v>
      </c>
      <c r="X17" s="458">
        <f t="shared" si="7"/>
        <v>212</v>
      </c>
      <c r="Y17" s="456">
        <f t="shared" si="7"/>
        <v>0</v>
      </c>
      <c r="Z17" s="459">
        <f t="shared" si="7"/>
        <v>0</v>
      </c>
      <c r="AA17" s="459">
        <f t="shared" si="7"/>
        <v>12</v>
      </c>
      <c r="AB17" s="459">
        <f t="shared" si="7"/>
        <v>200</v>
      </c>
      <c r="AC17" s="457">
        <f t="shared" si="7"/>
        <v>0</v>
      </c>
      <c r="AD17" s="458">
        <f t="shared" si="7"/>
        <v>212</v>
      </c>
      <c r="AE17" s="464">
        <f t="shared" si="7"/>
        <v>0</v>
      </c>
      <c r="AF17" s="460">
        <f t="shared" si="7"/>
        <v>25</v>
      </c>
      <c r="AG17" s="460">
        <f t="shared" si="7"/>
        <v>59</v>
      </c>
      <c r="AH17" s="460">
        <f t="shared" si="7"/>
        <v>124</v>
      </c>
      <c r="AI17" s="461">
        <f t="shared" si="7"/>
        <v>4</v>
      </c>
      <c r="AJ17" s="458">
        <f t="shared" si="7"/>
        <v>212</v>
      </c>
      <c r="AK17" s="177">
        <f t="shared" si="1"/>
        <v>0.77372262773722633</v>
      </c>
    </row>
  </sheetData>
  <mergeCells count="49">
    <mergeCell ref="W5:W6"/>
    <mergeCell ref="AH5:AH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AC5:AC6"/>
    <mergeCell ref="AE3:AJ4"/>
    <mergeCell ref="AB5:AB6"/>
    <mergeCell ref="Y5:Y6"/>
    <mergeCell ref="Z5:Z6"/>
    <mergeCell ref="Y3:AD4"/>
    <mergeCell ref="AJ5:AJ6"/>
    <mergeCell ref="H5:H6"/>
    <mergeCell ref="I5:I6"/>
    <mergeCell ref="Q5:Q6"/>
    <mergeCell ref="AA5:AA6"/>
    <mergeCell ref="X5:X6"/>
    <mergeCell ref="R5:R6"/>
    <mergeCell ref="S5:S6"/>
    <mergeCell ref="AI5:AI6"/>
    <mergeCell ref="AD5:AD6"/>
    <mergeCell ref="AE5:AE6"/>
    <mergeCell ref="AF5:AF6"/>
    <mergeCell ref="AG5:AG6"/>
    <mergeCell ref="E2:M2"/>
    <mergeCell ref="M3:M6"/>
    <mergeCell ref="T5:T6"/>
    <mergeCell ref="U5:U6"/>
    <mergeCell ref="V5:V6"/>
    <mergeCell ref="U3:X4"/>
    <mergeCell ref="J5:J6"/>
    <mergeCell ref="N5:N6"/>
    <mergeCell ref="E3:F4"/>
    <mergeCell ref="G3:H4"/>
    <mergeCell ref="I3:J4"/>
    <mergeCell ref="K3:K6"/>
    <mergeCell ref="L3:L6"/>
    <mergeCell ref="E5:E6"/>
    <mergeCell ref="F5:F6"/>
    <mergeCell ref="G5:G6"/>
  </mergeCells>
  <phoneticPr fontId="2" type="noConversion"/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view="pageBreakPreview" topLeftCell="H16" zoomScale="60" zoomScaleNormal="53" workbookViewId="0">
      <selection activeCell="N46" sqref="N46"/>
    </sheetView>
  </sheetViews>
  <sheetFormatPr defaultColWidth="9" defaultRowHeight="15.6"/>
  <cols>
    <col min="1" max="16384" width="9" style="178"/>
  </cols>
  <sheetData>
    <row r="1" spans="1:37" ht="63.75" customHeight="1" thickBot="1">
      <c r="A1" s="799" t="s">
        <v>126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77" t="s">
        <v>90</v>
      </c>
      <c r="B2" s="793" t="s">
        <v>91</v>
      </c>
      <c r="C2" s="794"/>
      <c r="D2" s="795"/>
      <c r="E2" s="975" t="s">
        <v>92</v>
      </c>
      <c r="F2" s="876"/>
      <c r="G2" s="876"/>
      <c r="H2" s="876"/>
      <c r="I2" s="876"/>
      <c r="J2" s="876"/>
      <c r="K2" s="876"/>
      <c r="L2" s="876"/>
      <c r="M2" s="976"/>
      <c r="N2" s="793" t="s">
        <v>33</v>
      </c>
      <c r="O2" s="794"/>
      <c r="P2" s="794"/>
      <c r="Q2" s="795"/>
      <c r="R2" s="807" t="s">
        <v>93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25" t="s">
        <v>94</v>
      </c>
    </row>
    <row r="3" spans="1:37" ht="19.5" customHeight="1">
      <c r="A3" s="978"/>
      <c r="B3" s="812" t="s">
        <v>9</v>
      </c>
      <c r="C3" s="812" t="s">
        <v>10</v>
      </c>
      <c r="D3" s="796" t="s">
        <v>11</v>
      </c>
      <c r="E3" s="970" t="s">
        <v>16</v>
      </c>
      <c r="F3" s="971"/>
      <c r="G3" s="972" t="s">
        <v>5</v>
      </c>
      <c r="H3" s="971"/>
      <c r="I3" s="972" t="s">
        <v>0</v>
      </c>
      <c r="J3" s="971"/>
      <c r="K3" s="788" t="s">
        <v>12</v>
      </c>
      <c r="L3" s="973" t="s">
        <v>13</v>
      </c>
      <c r="M3" s="796" t="s">
        <v>14</v>
      </c>
      <c r="N3" s="804"/>
      <c r="O3" s="805"/>
      <c r="P3" s="805"/>
      <c r="Q3" s="806"/>
      <c r="R3" s="770" t="s">
        <v>35</v>
      </c>
      <c r="S3" s="770"/>
      <c r="T3" s="770"/>
      <c r="U3" s="769" t="s">
        <v>36</v>
      </c>
      <c r="V3" s="770"/>
      <c r="W3" s="770"/>
      <c r="X3" s="770"/>
      <c r="Y3" s="769" t="s">
        <v>37</v>
      </c>
      <c r="Z3" s="770"/>
      <c r="AA3" s="770"/>
      <c r="AB3" s="770"/>
      <c r="AC3" s="770"/>
      <c r="AD3" s="773"/>
      <c r="AE3" s="769" t="s">
        <v>38</v>
      </c>
      <c r="AF3" s="770"/>
      <c r="AG3" s="770"/>
      <c r="AH3" s="770"/>
      <c r="AI3" s="770"/>
      <c r="AJ3" s="770"/>
      <c r="AK3" s="982"/>
    </row>
    <row r="4" spans="1:37" ht="16.2" thickBot="1">
      <c r="A4" s="978"/>
      <c r="B4" s="813"/>
      <c r="C4" s="813"/>
      <c r="D4" s="797"/>
      <c r="E4" s="783"/>
      <c r="F4" s="784"/>
      <c r="G4" s="786"/>
      <c r="H4" s="784"/>
      <c r="I4" s="786"/>
      <c r="J4" s="784"/>
      <c r="K4" s="788"/>
      <c r="L4" s="973"/>
      <c r="M4" s="797"/>
      <c r="N4" s="980"/>
      <c r="O4" s="878"/>
      <c r="P4" s="878"/>
      <c r="Q4" s="981"/>
      <c r="R4" s="772"/>
      <c r="S4" s="772"/>
      <c r="T4" s="772"/>
      <c r="U4" s="771"/>
      <c r="V4" s="772"/>
      <c r="W4" s="772"/>
      <c r="X4" s="772"/>
      <c r="Y4" s="771"/>
      <c r="Z4" s="772"/>
      <c r="AA4" s="772"/>
      <c r="AB4" s="772"/>
      <c r="AC4" s="772"/>
      <c r="AD4" s="774"/>
      <c r="AE4" s="771"/>
      <c r="AF4" s="772"/>
      <c r="AG4" s="772"/>
      <c r="AH4" s="772"/>
      <c r="AI4" s="772"/>
      <c r="AJ4" s="772"/>
      <c r="AK4" s="982"/>
    </row>
    <row r="5" spans="1:37">
      <c r="A5" s="978"/>
      <c r="B5" s="813"/>
      <c r="C5" s="813"/>
      <c r="D5" s="797"/>
      <c r="E5" s="775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779" t="s">
        <v>9</v>
      </c>
      <c r="O5" s="815" t="s">
        <v>39</v>
      </c>
      <c r="P5" s="815" t="s">
        <v>40</v>
      </c>
      <c r="Q5" s="984" t="s">
        <v>41</v>
      </c>
      <c r="R5" s="763" t="s">
        <v>9</v>
      </c>
      <c r="S5" s="966" t="s">
        <v>39</v>
      </c>
      <c r="T5" s="968" t="s">
        <v>40</v>
      </c>
      <c r="U5" s="763" t="s">
        <v>42</v>
      </c>
      <c r="V5" s="765" t="s">
        <v>43</v>
      </c>
      <c r="W5" s="966" t="s">
        <v>44</v>
      </c>
      <c r="X5" s="968" t="s">
        <v>40</v>
      </c>
      <c r="Y5" s="763" t="s">
        <v>45</v>
      </c>
      <c r="Z5" s="765" t="s">
        <v>46</v>
      </c>
      <c r="AA5" s="765" t="s">
        <v>47</v>
      </c>
      <c r="AB5" s="765" t="s">
        <v>48</v>
      </c>
      <c r="AC5" s="964" t="s">
        <v>49</v>
      </c>
      <c r="AD5" s="962" t="s">
        <v>11</v>
      </c>
      <c r="AE5" s="763" t="s">
        <v>17</v>
      </c>
      <c r="AF5" s="765" t="s">
        <v>18</v>
      </c>
      <c r="AG5" s="765" t="s">
        <v>19</v>
      </c>
      <c r="AH5" s="765" t="s">
        <v>20</v>
      </c>
      <c r="AI5" s="964" t="s">
        <v>50</v>
      </c>
      <c r="AJ5" s="962" t="s">
        <v>14</v>
      </c>
      <c r="AK5" s="982"/>
    </row>
    <row r="6" spans="1:37" ht="16.2" thickBot="1">
      <c r="A6" s="979"/>
      <c r="B6" s="814"/>
      <c r="C6" s="814"/>
      <c r="D6" s="798"/>
      <c r="E6" s="776"/>
      <c r="F6" s="778"/>
      <c r="G6" s="778"/>
      <c r="H6" s="778"/>
      <c r="I6" s="778"/>
      <c r="J6" s="778"/>
      <c r="K6" s="789"/>
      <c r="L6" s="974"/>
      <c r="M6" s="798"/>
      <c r="N6" s="780"/>
      <c r="O6" s="816"/>
      <c r="P6" s="816"/>
      <c r="Q6" s="985"/>
      <c r="R6" s="764"/>
      <c r="S6" s="967"/>
      <c r="T6" s="969"/>
      <c r="U6" s="764"/>
      <c r="V6" s="766"/>
      <c r="W6" s="967"/>
      <c r="X6" s="969"/>
      <c r="Y6" s="764"/>
      <c r="Z6" s="766"/>
      <c r="AA6" s="766"/>
      <c r="AB6" s="766"/>
      <c r="AC6" s="965"/>
      <c r="AD6" s="963"/>
      <c r="AE6" s="764"/>
      <c r="AF6" s="766"/>
      <c r="AG6" s="766"/>
      <c r="AH6" s="766"/>
      <c r="AI6" s="965"/>
      <c r="AJ6" s="963"/>
      <c r="AK6" s="983"/>
    </row>
    <row r="7" spans="1:37" ht="19.8">
      <c r="A7" s="449" t="s">
        <v>95</v>
      </c>
      <c r="B7" s="173">
        <v>3</v>
      </c>
      <c r="C7" s="25">
        <v>20</v>
      </c>
      <c r="D7" s="69">
        <f>SUM(B7:C7)</f>
        <v>23</v>
      </c>
      <c r="E7" s="346">
        <v>0</v>
      </c>
      <c r="F7" s="329">
        <v>2</v>
      </c>
      <c r="G7" s="329">
        <v>1</v>
      </c>
      <c r="H7" s="329">
        <v>10</v>
      </c>
      <c r="I7" s="329">
        <v>2</v>
      </c>
      <c r="J7" s="329">
        <v>8</v>
      </c>
      <c r="K7" s="174">
        <f>E7+G7+I7</f>
        <v>3</v>
      </c>
      <c r="L7" s="68">
        <f>F7+H7+J7</f>
        <v>20</v>
      </c>
      <c r="M7" s="231">
        <f>L7+K7</f>
        <v>23</v>
      </c>
      <c r="N7" s="173">
        <v>2</v>
      </c>
      <c r="O7" s="25">
        <v>13</v>
      </c>
      <c r="P7" s="25">
        <f>N7+O7</f>
        <v>15</v>
      </c>
      <c r="Q7" s="175">
        <f>P7/D7</f>
        <v>0.65217391304347827</v>
      </c>
      <c r="R7" s="346">
        <v>0</v>
      </c>
      <c r="S7" s="351">
        <v>0</v>
      </c>
      <c r="T7" s="234">
        <v>0</v>
      </c>
      <c r="U7" s="346">
        <v>0</v>
      </c>
      <c r="V7" s="329">
        <v>0</v>
      </c>
      <c r="W7" s="351">
        <v>0</v>
      </c>
      <c r="X7" s="234">
        <v>0</v>
      </c>
      <c r="Y7" s="346">
        <v>0</v>
      </c>
      <c r="Z7" s="329">
        <v>0</v>
      </c>
      <c r="AA7" s="329">
        <v>0</v>
      </c>
      <c r="AB7" s="329">
        <v>0</v>
      </c>
      <c r="AC7" s="223">
        <v>0</v>
      </c>
      <c r="AD7" s="228">
        <v>0</v>
      </c>
      <c r="AE7" s="346">
        <v>0</v>
      </c>
      <c r="AF7" s="329">
        <v>0</v>
      </c>
      <c r="AG7" s="329">
        <v>0</v>
      </c>
      <c r="AH7" s="329">
        <v>0</v>
      </c>
      <c r="AI7" s="223">
        <v>0</v>
      </c>
      <c r="AJ7" s="228">
        <v>0</v>
      </c>
      <c r="AK7" s="366">
        <f>AJ7/D7</f>
        <v>0</v>
      </c>
    </row>
    <row r="8" spans="1:37" ht="39.6">
      <c r="A8" s="241" t="s">
        <v>96</v>
      </c>
      <c r="B8" s="71">
        <v>7</v>
      </c>
      <c r="C8" s="145">
        <v>44</v>
      </c>
      <c r="D8" s="69">
        <f t="shared" ref="D8:D37" si="0">SUM(B8:C8)</f>
        <v>51</v>
      </c>
      <c r="E8" s="347">
        <v>0</v>
      </c>
      <c r="F8" s="36">
        <v>0</v>
      </c>
      <c r="G8" s="36">
        <v>6</v>
      </c>
      <c r="H8" s="36">
        <v>44</v>
      </c>
      <c r="I8" s="36">
        <v>1</v>
      </c>
      <c r="J8" s="36">
        <v>0</v>
      </c>
      <c r="K8" s="174">
        <f t="shared" ref="K8:K35" si="1">E8+G8+I8</f>
        <v>7</v>
      </c>
      <c r="L8" s="68">
        <f t="shared" ref="L8:L37" si="2">F8+H8+J8</f>
        <v>44</v>
      </c>
      <c r="M8" s="239">
        <f t="shared" ref="M8:M37" si="3">L8+K8</f>
        <v>51</v>
      </c>
      <c r="N8" s="71">
        <v>7</v>
      </c>
      <c r="O8" s="145">
        <v>44</v>
      </c>
      <c r="P8" s="25">
        <f t="shared" ref="P8:P37" si="4">N8+O8</f>
        <v>51</v>
      </c>
      <c r="Q8" s="175">
        <f t="shared" ref="Q8:Q37" si="5">P8/D8</f>
        <v>1</v>
      </c>
      <c r="R8" s="347">
        <v>1</v>
      </c>
      <c r="S8" s="352">
        <v>1</v>
      </c>
      <c r="T8" s="235">
        <v>2</v>
      </c>
      <c r="U8" s="347">
        <v>0</v>
      </c>
      <c r="V8" s="36">
        <v>1</v>
      </c>
      <c r="W8" s="352">
        <v>1</v>
      </c>
      <c r="X8" s="235">
        <v>2</v>
      </c>
      <c r="Y8" s="347">
        <v>0</v>
      </c>
      <c r="Z8" s="36">
        <v>0</v>
      </c>
      <c r="AA8" s="36">
        <v>0</v>
      </c>
      <c r="AB8" s="36">
        <v>2</v>
      </c>
      <c r="AC8" s="161">
        <v>0</v>
      </c>
      <c r="AD8" s="237">
        <v>2</v>
      </c>
      <c r="AE8" s="347">
        <v>0</v>
      </c>
      <c r="AF8" s="36">
        <v>2</v>
      </c>
      <c r="AG8" s="36">
        <v>0</v>
      </c>
      <c r="AH8" s="36">
        <v>0</v>
      </c>
      <c r="AI8" s="161">
        <v>0</v>
      </c>
      <c r="AJ8" s="237">
        <v>2</v>
      </c>
      <c r="AK8" s="366">
        <f t="shared" ref="AK8:AK37" si="6">AJ8/D8</f>
        <v>3.9215686274509803E-2</v>
      </c>
    </row>
    <row r="9" spans="1:37" ht="19.8">
      <c r="A9" s="245" t="s">
        <v>97</v>
      </c>
      <c r="B9" s="71">
        <v>6</v>
      </c>
      <c r="C9" s="145">
        <v>26</v>
      </c>
      <c r="D9" s="69">
        <f t="shared" si="0"/>
        <v>32</v>
      </c>
      <c r="E9" s="347">
        <v>0</v>
      </c>
      <c r="F9" s="36">
        <v>7</v>
      </c>
      <c r="G9" s="36">
        <v>2</v>
      </c>
      <c r="H9" s="36">
        <v>14</v>
      </c>
      <c r="I9" s="36">
        <v>4</v>
      </c>
      <c r="J9" s="36">
        <v>5</v>
      </c>
      <c r="K9" s="174">
        <f t="shared" si="1"/>
        <v>6</v>
      </c>
      <c r="L9" s="68">
        <f t="shared" si="2"/>
        <v>26</v>
      </c>
      <c r="M9" s="237">
        <f t="shared" si="3"/>
        <v>32</v>
      </c>
      <c r="N9" s="71">
        <v>3</v>
      </c>
      <c r="O9" s="145">
        <v>10</v>
      </c>
      <c r="P9" s="25">
        <f t="shared" si="4"/>
        <v>13</v>
      </c>
      <c r="Q9" s="175">
        <f t="shared" si="5"/>
        <v>0.40625</v>
      </c>
      <c r="R9" s="347">
        <v>0</v>
      </c>
      <c r="S9" s="352">
        <v>2</v>
      </c>
      <c r="T9" s="235">
        <v>2</v>
      </c>
      <c r="U9" s="347">
        <v>1</v>
      </c>
      <c r="V9" s="36">
        <v>1</v>
      </c>
      <c r="W9" s="352">
        <v>0</v>
      </c>
      <c r="X9" s="235">
        <v>2</v>
      </c>
      <c r="Y9" s="347">
        <v>0</v>
      </c>
      <c r="Z9" s="36">
        <v>2</v>
      </c>
      <c r="AA9" s="36">
        <v>0</v>
      </c>
      <c r="AB9" s="36">
        <v>0</v>
      </c>
      <c r="AC9" s="161">
        <v>0</v>
      </c>
      <c r="AD9" s="237">
        <v>2</v>
      </c>
      <c r="AE9" s="347">
        <v>0</v>
      </c>
      <c r="AF9" s="36">
        <v>0</v>
      </c>
      <c r="AG9" s="36">
        <v>0</v>
      </c>
      <c r="AH9" s="36">
        <v>2</v>
      </c>
      <c r="AI9" s="161">
        <v>0</v>
      </c>
      <c r="AJ9" s="237">
        <v>2</v>
      </c>
      <c r="AK9" s="366">
        <f t="shared" si="6"/>
        <v>6.25E-2</v>
      </c>
    </row>
    <row r="10" spans="1:37" ht="39.6">
      <c r="A10" s="245" t="s">
        <v>98</v>
      </c>
      <c r="B10" s="71">
        <v>10</v>
      </c>
      <c r="C10" s="145">
        <v>32</v>
      </c>
      <c r="D10" s="69">
        <f t="shared" si="0"/>
        <v>42</v>
      </c>
      <c r="E10" s="347">
        <v>0</v>
      </c>
      <c r="F10" s="36">
        <v>2</v>
      </c>
      <c r="G10" s="36">
        <v>1</v>
      </c>
      <c r="H10" s="36">
        <v>9</v>
      </c>
      <c r="I10" s="36">
        <v>9</v>
      </c>
      <c r="J10" s="36">
        <v>21</v>
      </c>
      <c r="K10" s="174">
        <f t="shared" si="1"/>
        <v>10</v>
      </c>
      <c r="L10" s="68">
        <f t="shared" si="2"/>
        <v>32</v>
      </c>
      <c r="M10" s="230">
        <f t="shared" si="3"/>
        <v>42</v>
      </c>
      <c r="N10" s="71">
        <v>8</v>
      </c>
      <c r="O10" s="145">
        <v>20</v>
      </c>
      <c r="P10" s="25">
        <f t="shared" si="4"/>
        <v>28</v>
      </c>
      <c r="Q10" s="175">
        <f t="shared" si="5"/>
        <v>0.66666666666666663</v>
      </c>
      <c r="R10" s="347">
        <v>0</v>
      </c>
      <c r="S10" s="352">
        <v>5</v>
      </c>
      <c r="T10" s="235">
        <v>5</v>
      </c>
      <c r="U10" s="347">
        <v>1</v>
      </c>
      <c r="V10" s="36">
        <v>3</v>
      </c>
      <c r="W10" s="352">
        <v>1</v>
      </c>
      <c r="X10" s="235">
        <v>5</v>
      </c>
      <c r="Y10" s="347">
        <v>0</v>
      </c>
      <c r="Z10" s="36">
        <v>0</v>
      </c>
      <c r="AA10" s="36">
        <v>1</v>
      </c>
      <c r="AB10" s="36">
        <v>1</v>
      </c>
      <c r="AC10" s="161">
        <v>3</v>
      </c>
      <c r="AD10" s="237">
        <v>5</v>
      </c>
      <c r="AE10" s="347">
        <v>0</v>
      </c>
      <c r="AF10" s="36">
        <v>0</v>
      </c>
      <c r="AG10" s="36">
        <v>3</v>
      </c>
      <c r="AH10" s="36">
        <v>1</v>
      </c>
      <c r="AI10" s="161">
        <v>1</v>
      </c>
      <c r="AJ10" s="237">
        <v>5</v>
      </c>
      <c r="AK10" s="366">
        <f t="shared" si="6"/>
        <v>0.11904761904761904</v>
      </c>
    </row>
    <row r="11" spans="1:37" ht="19.8">
      <c r="A11" s="245" t="s">
        <v>99</v>
      </c>
      <c r="B11" s="71">
        <v>5</v>
      </c>
      <c r="C11" s="145">
        <v>33</v>
      </c>
      <c r="D11" s="69">
        <f t="shared" si="0"/>
        <v>38</v>
      </c>
      <c r="E11" s="347">
        <v>0</v>
      </c>
      <c r="F11" s="36">
        <v>0</v>
      </c>
      <c r="G11" s="36">
        <v>2</v>
      </c>
      <c r="H11" s="36">
        <v>23</v>
      </c>
      <c r="I11" s="36">
        <v>3</v>
      </c>
      <c r="J11" s="36">
        <v>10</v>
      </c>
      <c r="K11" s="174">
        <f t="shared" si="1"/>
        <v>5</v>
      </c>
      <c r="L11" s="68">
        <f t="shared" si="2"/>
        <v>33</v>
      </c>
      <c r="M11" s="239">
        <f t="shared" si="3"/>
        <v>38</v>
      </c>
      <c r="N11" s="71">
        <v>5</v>
      </c>
      <c r="O11" s="145">
        <v>30</v>
      </c>
      <c r="P11" s="25">
        <f t="shared" si="4"/>
        <v>35</v>
      </c>
      <c r="Q11" s="175">
        <f t="shared" si="5"/>
        <v>0.92105263157894735</v>
      </c>
      <c r="R11" s="347">
        <v>0</v>
      </c>
      <c r="S11" s="352">
        <v>0</v>
      </c>
      <c r="T11" s="235">
        <v>0</v>
      </c>
      <c r="U11" s="347">
        <v>0</v>
      </c>
      <c r="V11" s="36">
        <v>0</v>
      </c>
      <c r="W11" s="352">
        <v>0</v>
      </c>
      <c r="X11" s="235">
        <v>0</v>
      </c>
      <c r="Y11" s="347">
        <v>0</v>
      </c>
      <c r="Z11" s="36">
        <v>0</v>
      </c>
      <c r="AA11" s="36">
        <v>0</v>
      </c>
      <c r="AB11" s="36">
        <v>0</v>
      </c>
      <c r="AC11" s="161">
        <v>0</v>
      </c>
      <c r="AD11" s="237">
        <v>0</v>
      </c>
      <c r="AE11" s="347">
        <v>0</v>
      </c>
      <c r="AF11" s="36">
        <v>0</v>
      </c>
      <c r="AG11" s="36">
        <v>0</v>
      </c>
      <c r="AH11" s="36">
        <v>0</v>
      </c>
      <c r="AI11" s="161">
        <v>0</v>
      </c>
      <c r="AJ11" s="237">
        <v>0</v>
      </c>
      <c r="AK11" s="366">
        <f t="shared" si="6"/>
        <v>0</v>
      </c>
    </row>
    <row r="12" spans="1:37" ht="19.8">
      <c r="A12" s="245" t="s">
        <v>100</v>
      </c>
      <c r="B12" s="71">
        <v>12</v>
      </c>
      <c r="C12" s="145">
        <v>26</v>
      </c>
      <c r="D12" s="69">
        <f t="shared" si="0"/>
        <v>38</v>
      </c>
      <c r="E12" s="347">
        <v>1</v>
      </c>
      <c r="F12" s="36">
        <v>7</v>
      </c>
      <c r="G12" s="36">
        <v>3</v>
      </c>
      <c r="H12" s="36">
        <v>13</v>
      </c>
      <c r="I12" s="36">
        <v>8</v>
      </c>
      <c r="J12" s="36">
        <v>6</v>
      </c>
      <c r="K12" s="174">
        <f t="shared" si="1"/>
        <v>12</v>
      </c>
      <c r="L12" s="68">
        <f t="shared" si="2"/>
        <v>26</v>
      </c>
      <c r="M12" s="237">
        <f t="shared" si="3"/>
        <v>38</v>
      </c>
      <c r="N12" s="71">
        <v>12</v>
      </c>
      <c r="O12" s="145">
        <v>26</v>
      </c>
      <c r="P12" s="25">
        <f t="shared" si="4"/>
        <v>38</v>
      </c>
      <c r="Q12" s="175">
        <f t="shared" si="5"/>
        <v>1</v>
      </c>
      <c r="R12" s="347">
        <v>0</v>
      </c>
      <c r="S12" s="352">
        <v>1</v>
      </c>
      <c r="T12" s="235">
        <v>1</v>
      </c>
      <c r="U12" s="347">
        <v>1</v>
      </c>
      <c r="V12" s="36">
        <v>0</v>
      </c>
      <c r="W12" s="352">
        <v>0</v>
      </c>
      <c r="X12" s="235">
        <v>1</v>
      </c>
      <c r="Y12" s="347">
        <v>0</v>
      </c>
      <c r="Z12" s="36">
        <v>0</v>
      </c>
      <c r="AA12" s="36">
        <v>1</v>
      </c>
      <c r="AB12" s="36">
        <v>0</v>
      </c>
      <c r="AC12" s="161">
        <v>0</v>
      </c>
      <c r="AD12" s="237">
        <v>1</v>
      </c>
      <c r="AE12" s="347">
        <v>0</v>
      </c>
      <c r="AF12" s="36">
        <v>0</v>
      </c>
      <c r="AG12" s="36">
        <v>0</v>
      </c>
      <c r="AH12" s="36">
        <v>1</v>
      </c>
      <c r="AI12" s="161">
        <v>0</v>
      </c>
      <c r="AJ12" s="237">
        <v>1</v>
      </c>
      <c r="AK12" s="366">
        <f t="shared" si="6"/>
        <v>2.6315789473684209E-2</v>
      </c>
    </row>
    <row r="13" spans="1:37" ht="39.6">
      <c r="A13" s="245" t="s">
        <v>101</v>
      </c>
      <c r="B13" s="71">
        <v>9</v>
      </c>
      <c r="C13" s="145">
        <v>43</v>
      </c>
      <c r="D13" s="69">
        <f t="shared" si="0"/>
        <v>52</v>
      </c>
      <c r="E13" s="347">
        <v>0</v>
      </c>
      <c r="F13" s="36">
        <v>4</v>
      </c>
      <c r="G13" s="36">
        <v>3</v>
      </c>
      <c r="H13" s="36">
        <v>24</v>
      </c>
      <c r="I13" s="36">
        <v>6</v>
      </c>
      <c r="J13" s="36">
        <v>15</v>
      </c>
      <c r="K13" s="174">
        <f t="shared" si="1"/>
        <v>9</v>
      </c>
      <c r="L13" s="68">
        <f t="shared" si="2"/>
        <v>43</v>
      </c>
      <c r="M13" s="239">
        <f t="shared" si="3"/>
        <v>52</v>
      </c>
      <c r="N13" s="71">
        <v>1</v>
      </c>
      <c r="O13" s="145">
        <v>24</v>
      </c>
      <c r="P13" s="25">
        <f t="shared" si="4"/>
        <v>25</v>
      </c>
      <c r="Q13" s="175">
        <f t="shared" si="5"/>
        <v>0.48076923076923078</v>
      </c>
      <c r="R13" s="347">
        <v>0</v>
      </c>
      <c r="S13" s="352">
        <v>1</v>
      </c>
      <c r="T13" s="235">
        <v>1</v>
      </c>
      <c r="U13" s="347">
        <v>0</v>
      </c>
      <c r="V13" s="36">
        <v>1</v>
      </c>
      <c r="W13" s="352">
        <v>0</v>
      </c>
      <c r="X13" s="235">
        <v>1</v>
      </c>
      <c r="Y13" s="347">
        <v>0</v>
      </c>
      <c r="Z13" s="36">
        <v>0</v>
      </c>
      <c r="AA13" s="36">
        <v>0</v>
      </c>
      <c r="AB13" s="36">
        <v>1</v>
      </c>
      <c r="AC13" s="161">
        <v>0</v>
      </c>
      <c r="AD13" s="237">
        <v>1</v>
      </c>
      <c r="AE13" s="347">
        <v>0</v>
      </c>
      <c r="AF13" s="36">
        <v>0</v>
      </c>
      <c r="AG13" s="36">
        <v>1</v>
      </c>
      <c r="AH13" s="36">
        <v>0</v>
      </c>
      <c r="AI13" s="161">
        <v>0</v>
      </c>
      <c r="AJ13" s="237">
        <v>1</v>
      </c>
      <c r="AK13" s="366">
        <f t="shared" si="6"/>
        <v>1.9230769230769232E-2</v>
      </c>
    </row>
    <row r="14" spans="1:37" ht="19.8">
      <c r="A14" s="245" t="s">
        <v>102</v>
      </c>
      <c r="B14" s="71">
        <v>1</v>
      </c>
      <c r="C14" s="145">
        <v>36</v>
      </c>
      <c r="D14" s="69">
        <f t="shared" si="0"/>
        <v>37</v>
      </c>
      <c r="E14" s="347">
        <v>0</v>
      </c>
      <c r="F14" s="36">
        <v>7</v>
      </c>
      <c r="G14" s="36">
        <v>1</v>
      </c>
      <c r="H14" s="36">
        <v>27</v>
      </c>
      <c r="I14" s="36">
        <v>0</v>
      </c>
      <c r="J14" s="36">
        <v>2</v>
      </c>
      <c r="K14" s="174">
        <f t="shared" si="1"/>
        <v>1</v>
      </c>
      <c r="L14" s="68">
        <f t="shared" si="2"/>
        <v>36</v>
      </c>
      <c r="M14" s="239">
        <f t="shared" si="3"/>
        <v>37</v>
      </c>
      <c r="N14" s="71">
        <v>1</v>
      </c>
      <c r="O14" s="145">
        <v>31</v>
      </c>
      <c r="P14" s="25">
        <f t="shared" si="4"/>
        <v>32</v>
      </c>
      <c r="Q14" s="175">
        <f t="shared" si="5"/>
        <v>0.86486486486486491</v>
      </c>
      <c r="R14" s="347">
        <v>0</v>
      </c>
      <c r="S14" s="352">
        <v>3</v>
      </c>
      <c r="T14" s="235">
        <v>3</v>
      </c>
      <c r="U14" s="347">
        <v>3</v>
      </c>
      <c r="V14" s="36">
        <v>0</v>
      </c>
      <c r="W14" s="352">
        <v>0</v>
      </c>
      <c r="X14" s="235">
        <v>3</v>
      </c>
      <c r="Y14" s="347">
        <v>0</v>
      </c>
      <c r="Z14" s="36">
        <v>0</v>
      </c>
      <c r="AA14" s="36">
        <v>1</v>
      </c>
      <c r="AB14" s="36">
        <v>0</v>
      </c>
      <c r="AC14" s="161">
        <v>2</v>
      </c>
      <c r="AD14" s="237">
        <v>3</v>
      </c>
      <c r="AE14" s="347">
        <v>0</v>
      </c>
      <c r="AF14" s="36">
        <v>0</v>
      </c>
      <c r="AG14" s="36">
        <v>0</v>
      </c>
      <c r="AH14" s="36">
        <v>3</v>
      </c>
      <c r="AI14" s="161">
        <v>0</v>
      </c>
      <c r="AJ14" s="237">
        <v>3</v>
      </c>
      <c r="AK14" s="366">
        <f t="shared" si="6"/>
        <v>8.1081081081081086E-2</v>
      </c>
    </row>
    <row r="15" spans="1:37" ht="19.8">
      <c r="A15" s="245" t="s">
        <v>103</v>
      </c>
      <c r="B15" s="71">
        <v>2</v>
      </c>
      <c r="C15" s="145">
        <v>24</v>
      </c>
      <c r="D15" s="69">
        <f t="shared" si="0"/>
        <v>26</v>
      </c>
      <c r="E15" s="347">
        <v>0</v>
      </c>
      <c r="F15" s="36">
        <v>14</v>
      </c>
      <c r="G15" s="36">
        <v>1</v>
      </c>
      <c r="H15" s="36">
        <v>9</v>
      </c>
      <c r="I15" s="36">
        <v>1</v>
      </c>
      <c r="J15" s="36">
        <v>1</v>
      </c>
      <c r="K15" s="174">
        <f t="shared" si="1"/>
        <v>2</v>
      </c>
      <c r="L15" s="68">
        <f t="shared" si="2"/>
        <v>24</v>
      </c>
      <c r="M15" s="237">
        <f t="shared" si="3"/>
        <v>26</v>
      </c>
      <c r="N15" s="71">
        <v>0</v>
      </c>
      <c r="O15" s="145">
        <v>11</v>
      </c>
      <c r="P15" s="25">
        <f t="shared" si="4"/>
        <v>11</v>
      </c>
      <c r="Q15" s="175">
        <f t="shared" si="5"/>
        <v>0.42307692307692307</v>
      </c>
      <c r="R15" s="347">
        <v>0</v>
      </c>
      <c r="S15" s="352">
        <v>0</v>
      </c>
      <c r="T15" s="235">
        <v>0</v>
      </c>
      <c r="U15" s="347">
        <v>0</v>
      </c>
      <c r="V15" s="36">
        <v>0</v>
      </c>
      <c r="W15" s="352">
        <v>0</v>
      </c>
      <c r="X15" s="235">
        <v>0</v>
      </c>
      <c r="Y15" s="347">
        <v>0</v>
      </c>
      <c r="Z15" s="36">
        <v>0</v>
      </c>
      <c r="AA15" s="36">
        <v>0</v>
      </c>
      <c r="AB15" s="36">
        <v>0</v>
      </c>
      <c r="AC15" s="161">
        <v>0</v>
      </c>
      <c r="AD15" s="237">
        <v>0</v>
      </c>
      <c r="AE15" s="347">
        <v>0</v>
      </c>
      <c r="AF15" s="36">
        <v>0</v>
      </c>
      <c r="AG15" s="36">
        <v>0</v>
      </c>
      <c r="AH15" s="36">
        <v>0</v>
      </c>
      <c r="AI15" s="161">
        <v>0</v>
      </c>
      <c r="AJ15" s="237">
        <v>0</v>
      </c>
      <c r="AK15" s="366">
        <f t="shared" si="6"/>
        <v>0</v>
      </c>
    </row>
    <row r="16" spans="1:37" ht="19.8">
      <c r="A16" s="245" t="s">
        <v>104</v>
      </c>
      <c r="B16" s="71">
        <v>52</v>
      </c>
      <c r="C16" s="145">
        <v>155</v>
      </c>
      <c r="D16" s="69">
        <f t="shared" si="0"/>
        <v>207</v>
      </c>
      <c r="E16" s="347">
        <v>15</v>
      </c>
      <c r="F16" s="36">
        <v>41</v>
      </c>
      <c r="G16" s="36">
        <v>20</v>
      </c>
      <c r="H16" s="36">
        <v>57</v>
      </c>
      <c r="I16" s="36">
        <v>17</v>
      </c>
      <c r="J16" s="36">
        <v>57</v>
      </c>
      <c r="K16" s="174">
        <f t="shared" si="1"/>
        <v>52</v>
      </c>
      <c r="L16" s="68">
        <f t="shared" si="2"/>
        <v>155</v>
      </c>
      <c r="M16" s="230">
        <f t="shared" si="3"/>
        <v>207</v>
      </c>
      <c r="N16" s="71">
        <v>6</v>
      </c>
      <c r="O16" s="145">
        <v>30</v>
      </c>
      <c r="P16" s="25">
        <f t="shared" si="4"/>
        <v>36</v>
      </c>
      <c r="Q16" s="175">
        <f t="shared" si="5"/>
        <v>0.17391304347826086</v>
      </c>
      <c r="R16" s="347">
        <v>0</v>
      </c>
      <c r="S16" s="352">
        <v>0</v>
      </c>
      <c r="T16" s="235">
        <v>0</v>
      </c>
      <c r="U16" s="347">
        <v>0</v>
      </c>
      <c r="V16" s="36">
        <v>0</v>
      </c>
      <c r="W16" s="352">
        <v>0</v>
      </c>
      <c r="X16" s="235">
        <v>0</v>
      </c>
      <c r="Y16" s="347">
        <v>0</v>
      </c>
      <c r="Z16" s="36">
        <v>0</v>
      </c>
      <c r="AA16" s="36">
        <v>0</v>
      </c>
      <c r="AB16" s="36">
        <v>0</v>
      </c>
      <c r="AC16" s="161">
        <v>0</v>
      </c>
      <c r="AD16" s="237">
        <v>0</v>
      </c>
      <c r="AE16" s="347">
        <v>0</v>
      </c>
      <c r="AF16" s="36">
        <v>0</v>
      </c>
      <c r="AG16" s="36">
        <v>0</v>
      </c>
      <c r="AH16" s="36">
        <v>0</v>
      </c>
      <c r="AI16" s="161">
        <v>0</v>
      </c>
      <c r="AJ16" s="237">
        <v>0</v>
      </c>
      <c r="AK16" s="366">
        <f t="shared" si="6"/>
        <v>0</v>
      </c>
    </row>
    <row r="17" spans="1:37" ht="19.8">
      <c r="A17" s="245" t="s">
        <v>105</v>
      </c>
      <c r="B17" s="176">
        <v>12</v>
      </c>
      <c r="C17" s="15">
        <v>42</v>
      </c>
      <c r="D17" s="69">
        <f t="shared" si="0"/>
        <v>54</v>
      </c>
      <c r="E17" s="348">
        <v>0</v>
      </c>
      <c r="F17" s="165">
        <v>0</v>
      </c>
      <c r="G17" s="165">
        <v>10</v>
      </c>
      <c r="H17" s="165">
        <v>34</v>
      </c>
      <c r="I17" s="165">
        <v>2</v>
      </c>
      <c r="J17" s="165">
        <v>8</v>
      </c>
      <c r="K17" s="174">
        <f t="shared" si="1"/>
        <v>12</v>
      </c>
      <c r="L17" s="68">
        <f t="shared" si="2"/>
        <v>42</v>
      </c>
      <c r="M17" s="237">
        <f t="shared" si="3"/>
        <v>54</v>
      </c>
      <c r="N17" s="176">
        <v>9</v>
      </c>
      <c r="O17" s="15">
        <v>40</v>
      </c>
      <c r="P17" s="25">
        <f t="shared" si="4"/>
        <v>49</v>
      </c>
      <c r="Q17" s="175">
        <f t="shared" si="5"/>
        <v>0.90740740740740744</v>
      </c>
      <c r="R17" s="348">
        <v>1</v>
      </c>
      <c r="S17" s="353">
        <v>6</v>
      </c>
      <c r="T17" s="235">
        <v>7</v>
      </c>
      <c r="U17" s="348">
        <v>0</v>
      </c>
      <c r="V17" s="165">
        <v>7</v>
      </c>
      <c r="W17" s="353">
        <v>0</v>
      </c>
      <c r="X17" s="235">
        <v>7</v>
      </c>
      <c r="Y17" s="348">
        <v>1</v>
      </c>
      <c r="Z17" s="165">
        <v>1</v>
      </c>
      <c r="AA17" s="165">
        <v>5</v>
      </c>
      <c r="AB17" s="165">
        <v>0</v>
      </c>
      <c r="AC17" s="166">
        <v>0</v>
      </c>
      <c r="AD17" s="237">
        <v>7</v>
      </c>
      <c r="AE17" s="348">
        <v>0</v>
      </c>
      <c r="AF17" s="165">
        <v>0</v>
      </c>
      <c r="AG17" s="165">
        <v>4</v>
      </c>
      <c r="AH17" s="165">
        <v>3</v>
      </c>
      <c r="AI17" s="166">
        <v>0</v>
      </c>
      <c r="AJ17" s="237">
        <v>7</v>
      </c>
      <c r="AK17" s="366">
        <f t="shared" si="6"/>
        <v>0.12962962962962962</v>
      </c>
    </row>
    <row r="18" spans="1:37" ht="19.8">
      <c r="A18" s="242" t="s">
        <v>106</v>
      </c>
      <c r="B18" s="71">
        <v>1</v>
      </c>
      <c r="C18" s="145">
        <v>4</v>
      </c>
      <c r="D18" s="69">
        <f t="shared" si="0"/>
        <v>5</v>
      </c>
      <c r="E18" s="347">
        <v>0</v>
      </c>
      <c r="F18" s="36">
        <v>0</v>
      </c>
      <c r="G18" s="36">
        <v>0</v>
      </c>
      <c r="H18" s="36">
        <v>2</v>
      </c>
      <c r="I18" s="36">
        <v>1</v>
      </c>
      <c r="J18" s="36">
        <v>2</v>
      </c>
      <c r="K18" s="174">
        <f t="shared" si="1"/>
        <v>1</v>
      </c>
      <c r="L18" s="68">
        <f t="shared" si="2"/>
        <v>4</v>
      </c>
      <c r="M18" s="230">
        <f t="shared" si="3"/>
        <v>5</v>
      </c>
      <c r="N18" s="71">
        <v>0</v>
      </c>
      <c r="O18" s="145">
        <v>0</v>
      </c>
      <c r="P18" s="25">
        <f t="shared" si="4"/>
        <v>0</v>
      </c>
      <c r="Q18" s="175">
        <f t="shared" si="5"/>
        <v>0</v>
      </c>
      <c r="R18" s="98">
        <v>0</v>
      </c>
      <c r="S18" s="354">
        <v>0</v>
      </c>
      <c r="T18" s="328">
        <v>0</v>
      </c>
      <c r="U18" s="98">
        <v>0</v>
      </c>
      <c r="V18" s="99">
        <v>0</v>
      </c>
      <c r="W18" s="354">
        <v>0</v>
      </c>
      <c r="X18" s="328">
        <v>0</v>
      </c>
      <c r="Y18" s="98">
        <v>0</v>
      </c>
      <c r="Z18" s="99">
        <v>0</v>
      </c>
      <c r="AA18" s="99">
        <v>0</v>
      </c>
      <c r="AB18" s="99">
        <v>0</v>
      </c>
      <c r="AC18" s="219">
        <v>0</v>
      </c>
      <c r="AD18" s="262">
        <v>0</v>
      </c>
      <c r="AE18" s="98">
        <v>0</v>
      </c>
      <c r="AF18" s="99">
        <v>0</v>
      </c>
      <c r="AG18" s="99">
        <v>0</v>
      </c>
      <c r="AH18" s="99">
        <v>0</v>
      </c>
      <c r="AI18" s="219">
        <v>0</v>
      </c>
      <c r="AJ18" s="262">
        <v>0</v>
      </c>
      <c r="AK18" s="366">
        <f t="shared" si="6"/>
        <v>0</v>
      </c>
    </row>
    <row r="19" spans="1:37" ht="19.8">
      <c r="A19" s="245" t="s">
        <v>107</v>
      </c>
      <c r="B19" s="71">
        <v>2</v>
      </c>
      <c r="C19" s="145">
        <v>42</v>
      </c>
      <c r="D19" s="69">
        <f t="shared" si="0"/>
        <v>44</v>
      </c>
      <c r="E19" s="347">
        <v>1</v>
      </c>
      <c r="F19" s="36">
        <v>9</v>
      </c>
      <c r="G19" s="36">
        <v>1</v>
      </c>
      <c r="H19" s="36">
        <v>25</v>
      </c>
      <c r="I19" s="36">
        <v>0</v>
      </c>
      <c r="J19" s="36">
        <v>8</v>
      </c>
      <c r="K19" s="174">
        <f t="shared" si="1"/>
        <v>2</v>
      </c>
      <c r="L19" s="68">
        <f t="shared" si="2"/>
        <v>42</v>
      </c>
      <c r="M19" s="237">
        <f t="shared" si="3"/>
        <v>44</v>
      </c>
      <c r="N19" s="71">
        <v>2</v>
      </c>
      <c r="O19" s="145">
        <v>42</v>
      </c>
      <c r="P19" s="25">
        <f t="shared" si="4"/>
        <v>44</v>
      </c>
      <c r="Q19" s="175">
        <f t="shared" si="5"/>
        <v>1</v>
      </c>
      <c r="R19" s="347">
        <v>0</v>
      </c>
      <c r="S19" s="352">
        <v>0</v>
      </c>
      <c r="T19" s="235">
        <v>0</v>
      </c>
      <c r="U19" s="347">
        <v>0</v>
      </c>
      <c r="V19" s="36">
        <v>0</v>
      </c>
      <c r="W19" s="352">
        <v>0</v>
      </c>
      <c r="X19" s="235">
        <v>0</v>
      </c>
      <c r="Y19" s="347">
        <v>0</v>
      </c>
      <c r="Z19" s="36">
        <v>0</v>
      </c>
      <c r="AA19" s="36">
        <v>0</v>
      </c>
      <c r="AB19" s="36">
        <v>0</v>
      </c>
      <c r="AC19" s="161">
        <v>0</v>
      </c>
      <c r="AD19" s="237">
        <v>0</v>
      </c>
      <c r="AE19" s="347">
        <v>0</v>
      </c>
      <c r="AF19" s="36">
        <v>0</v>
      </c>
      <c r="AG19" s="36">
        <v>0</v>
      </c>
      <c r="AH19" s="36">
        <v>0</v>
      </c>
      <c r="AI19" s="161">
        <v>0</v>
      </c>
      <c r="AJ19" s="237">
        <v>0</v>
      </c>
      <c r="AK19" s="366">
        <f t="shared" si="6"/>
        <v>0</v>
      </c>
    </row>
    <row r="20" spans="1:37" ht="19.8">
      <c r="A20" s="245" t="s">
        <v>108</v>
      </c>
      <c r="B20" s="71">
        <v>3</v>
      </c>
      <c r="C20" s="145">
        <v>17</v>
      </c>
      <c r="D20" s="69">
        <f t="shared" si="0"/>
        <v>20</v>
      </c>
      <c r="E20" s="347">
        <v>0</v>
      </c>
      <c r="F20" s="36">
        <v>2</v>
      </c>
      <c r="G20" s="36">
        <v>0</v>
      </c>
      <c r="H20" s="36">
        <v>10</v>
      </c>
      <c r="I20" s="36">
        <v>3</v>
      </c>
      <c r="J20" s="36">
        <v>5</v>
      </c>
      <c r="K20" s="174">
        <f t="shared" si="1"/>
        <v>3</v>
      </c>
      <c r="L20" s="68">
        <f t="shared" si="2"/>
        <v>17</v>
      </c>
      <c r="M20" s="237">
        <f t="shared" si="3"/>
        <v>20</v>
      </c>
      <c r="N20" s="71">
        <v>1</v>
      </c>
      <c r="O20" s="145">
        <v>11</v>
      </c>
      <c r="P20" s="25">
        <f t="shared" si="4"/>
        <v>12</v>
      </c>
      <c r="Q20" s="175">
        <f t="shared" si="5"/>
        <v>0.6</v>
      </c>
      <c r="R20" s="347">
        <v>0</v>
      </c>
      <c r="S20" s="352">
        <v>0</v>
      </c>
      <c r="T20" s="235">
        <v>0</v>
      </c>
      <c r="U20" s="347">
        <v>0</v>
      </c>
      <c r="V20" s="36">
        <v>0</v>
      </c>
      <c r="W20" s="352">
        <v>0</v>
      </c>
      <c r="X20" s="235">
        <v>0</v>
      </c>
      <c r="Y20" s="347">
        <v>0</v>
      </c>
      <c r="Z20" s="36">
        <v>0</v>
      </c>
      <c r="AA20" s="36">
        <v>0</v>
      </c>
      <c r="AB20" s="36">
        <v>0</v>
      </c>
      <c r="AC20" s="161">
        <v>0</v>
      </c>
      <c r="AD20" s="237">
        <v>0</v>
      </c>
      <c r="AE20" s="347">
        <v>0</v>
      </c>
      <c r="AF20" s="36">
        <v>0</v>
      </c>
      <c r="AG20" s="36">
        <v>0</v>
      </c>
      <c r="AH20" s="36">
        <v>0</v>
      </c>
      <c r="AI20" s="161">
        <v>0</v>
      </c>
      <c r="AJ20" s="237">
        <v>0</v>
      </c>
      <c r="AK20" s="366">
        <f t="shared" si="6"/>
        <v>0</v>
      </c>
    </row>
    <row r="21" spans="1:37" ht="19.8">
      <c r="A21" s="245" t="s">
        <v>109</v>
      </c>
      <c r="B21" s="71">
        <v>0</v>
      </c>
      <c r="C21" s="145">
        <v>19</v>
      </c>
      <c r="D21" s="69">
        <f t="shared" si="0"/>
        <v>19</v>
      </c>
      <c r="E21" s="347">
        <v>0</v>
      </c>
      <c r="F21" s="36">
        <v>5</v>
      </c>
      <c r="G21" s="36">
        <v>0</v>
      </c>
      <c r="H21" s="36">
        <v>3</v>
      </c>
      <c r="I21" s="36">
        <v>0</v>
      </c>
      <c r="J21" s="36">
        <v>11</v>
      </c>
      <c r="K21" s="174">
        <f t="shared" si="1"/>
        <v>0</v>
      </c>
      <c r="L21" s="68">
        <f t="shared" si="2"/>
        <v>19</v>
      </c>
      <c r="M21" s="229">
        <f t="shared" si="3"/>
        <v>19</v>
      </c>
      <c r="N21" s="71">
        <v>0</v>
      </c>
      <c r="O21" s="145">
        <v>18</v>
      </c>
      <c r="P21" s="25">
        <f t="shared" si="4"/>
        <v>18</v>
      </c>
      <c r="Q21" s="175">
        <f t="shared" si="5"/>
        <v>0.94736842105263153</v>
      </c>
      <c r="R21" s="347">
        <v>0</v>
      </c>
      <c r="S21" s="352">
        <v>4</v>
      </c>
      <c r="T21" s="235">
        <v>4</v>
      </c>
      <c r="U21" s="347">
        <v>2</v>
      </c>
      <c r="V21" s="36">
        <v>0</v>
      </c>
      <c r="W21" s="352">
        <v>2</v>
      </c>
      <c r="X21" s="235">
        <v>4</v>
      </c>
      <c r="Y21" s="347">
        <v>1</v>
      </c>
      <c r="Z21" s="36">
        <v>0</v>
      </c>
      <c r="AA21" s="36">
        <v>1</v>
      </c>
      <c r="AB21" s="36">
        <v>2</v>
      </c>
      <c r="AC21" s="161">
        <v>0</v>
      </c>
      <c r="AD21" s="237">
        <v>4</v>
      </c>
      <c r="AE21" s="347">
        <v>0</v>
      </c>
      <c r="AF21" s="36">
        <v>1</v>
      </c>
      <c r="AG21" s="36">
        <v>1</v>
      </c>
      <c r="AH21" s="36">
        <v>2</v>
      </c>
      <c r="AI21" s="161">
        <v>0</v>
      </c>
      <c r="AJ21" s="237">
        <v>4</v>
      </c>
      <c r="AK21" s="366">
        <f t="shared" si="6"/>
        <v>0.21052631578947367</v>
      </c>
    </row>
    <row r="22" spans="1:37" ht="19.8">
      <c r="A22" s="245" t="s">
        <v>110</v>
      </c>
      <c r="B22" s="73">
        <v>10</v>
      </c>
      <c r="C22" s="9">
        <v>123</v>
      </c>
      <c r="D22" s="69">
        <f t="shared" si="0"/>
        <v>133</v>
      </c>
      <c r="E22" s="98">
        <v>7</v>
      </c>
      <c r="F22" s="99">
        <v>112</v>
      </c>
      <c r="G22" s="99">
        <v>3</v>
      </c>
      <c r="H22" s="99">
        <v>8</v>
      </c>
      <c r="I22" s="99">
        <v>0</v>
      </c>
      <c r="J22" s="99">
        <v>3</v>
      </c>
      <c r="K22" s="174">
        <f t="shared" si="1"/>
        <v>10</v>
      </c>
      <c r="L22" s="68">
        <f t="shared" si="2"/>
        <v>123</v>
      </c>
      <c r="M22" s="230">
        <f t="shared" si="3"/>
        <v>133</v>
      </c>
      <c r="N22" s="71">
        <v>10</v>
      </c>
      <c r="O22" s="145">
        <v>113</v>
      </c>
      <c r="P22" s="25">
        <f t="shared" si="4"/>
        <v>123</v>
      </c>
      <c r="Q22" s="175">
        <f t="shared" si="5"/>
        <v>0.92481203007518797</v>
      </c>
      <c r="R22" s="347">
        <v>1</v>
      </c>
      <c r="S22" s="352">
        <v>3</v>
      </c>
      <c r="T22" s="235">
        <v>4</v>
      </c>
      <c r="U22" s="347">
        <v>0</v>
      </c>
      <c r="V22" s="36">
        <v>0</v>
      </c>
      <c r="W22" s="352">
        <v>4</v>
      </c>
      <c r="X22" s="235">
        <v>4</v>
      </c>
      <c r="Y22" s="347">
        <v>0</v>
      </c>
      <c r="Z22" s="36">
        <v>0</v>
      </c>
      <c r="AA22" s="36">
        <v>4</v>
      </c>
      <c r="AB22" s="36">
        <v>0</v>
      </c>
      <c r="AC22" s="161">
        <v>0</v>
      </c>
      <c r="AD22" s="237">
        <v>4</v>
      </c>
      <c r="AE22" s="347">
        <v>1</v>
      </c>
      <c r="AF22" s="36">
        <v>2</v>
      </c>
      <c r="AG22" s="36">
        <v>1</v>
      </c>
      <c r="AH22" s="36">
        <v>0</v>
      </c>
      <c r="AI22" s="161">
        <v>0</v>
      </c>
      <c r="AJ22" s="237">
        <v>4</v>
      </c>
      <c r="AK22" s="366">
        <f t="shared" si="6"/>
        <v>3.007518796992481E-2</v>
      </c>
    </row>
    <row r="23" spans="1:37" ht="19.8">
      <c r="A23" s="245" t="s">
        <v>111</v>
      </c>
      <c r="B23" s="71">
        <v>6</v>
      </c>
      <c r="C23" s="145">
        <v>27</v>
      </c>
      <c r="D23" s="69">
        <f t="shared" si="0"/>
        <v>33</v>
      </c>
      <c r="E23" s="347">
        <v>0</v>
      </c>
      <c r="F23" s="36">
        <v>19</v>
      </c>
      <c r="G23" s="36">
        <v>4</v>
      </c>
      <c r="H23" s="36">
        <v>7</v>
      </c>
      <c r="I23" s="36">
        <v>2</v>
      </c>
      <c r="J23" s="36">
        <v>1</v>
      </c>
      <c r="K23" s="174">
        <f t="shared" si="1"/>
        <v>6</v>
      </c>
      <c r="L23" s="68">
        <f t="shared" si="2"/>
        <v>27</v>
      </c>
      <c r="M23" s="237">
        <f t="shared" si="3"/>
        <v>33</v>
      </c>
      <c r="N23" s="71">
        <v>1</v>
      </c>
      <c r="O23" s="145">
        <v>1</v>
      </c>
      <c r="P23" s="25">
        <f t="shared" si="4"/>
        <v>2</v>
      </c>
      <c r="Q23" s="175">
        <f t="shared" si="5"/>
        <v>6.0606060606060608E-2</v>
      </c>
      <c r="R23" s="347">
        <v>0</v>
      </c>
      <c r="S23" s="352">
        <v>0</v>
      </c>
      <c r="T23" s="235">
        <v>0</v>
      </c>
      <c r="U23" s="347">
        <v>0</v>
      </c>
      <c r="V23" s="36">
        <v>0</v>
      </c>
      <c r="W23" s="352">
        <v>0</v>
      </c>
      <c r="X23" s="235">
        <v>0</v>
      </c>
      <c r="Y23" s="347">
        <v>0</v>
      </c>
      <c r="Z23" s="36">
        <v>0</v>
      </c>
      <c r="AA23" s="36">
        <v>0</v>
      </c>
      <c r="AB23" s="36">
        <v>0</v>
      </c>
      <c r="AC23" s="161">
        <v>0</v>
      </c>
      <c r="AD23" s="237">
        <v>0</v>
      </c>
      <c r="AE23" s="347">
        <v>0</v>
      </c>
      <c r="AF23" s="36">
        <v>0</v>
      </c>
      <c r="AG23" s="36">
        <v>0</v>
      </c>
      <c r="AH23" s="36">
        <v>0</v>
      </c>
      <c r="AI23" s="161">
        <v>0</v>
      </c>
      <c r="AJ23" s="237">
        <v>0</v>
      </c>
      <c r="AK23" s="366">
        <f t="shared" si="6"/>
        <v>0</v>
      </c>
    </row>
    <row r="24" spans="1:37" ht="19.8">
      <c r="A24" s="245" t="s">
        <v>112</v>
      </c>
      <c r="B24" s="71">
        <v>9</v>
      </c>
      <c r="C24" s="145">
        <v>44</v>
      </c>
      <c r="D24" s="69">
        <f t="shared" si="0"/>
        <v>53</v>
      </c>
      <c r="E24" s="347">
        <v>2</v>
      </c>
      <c r="F24" s="36">
        <v>8</v>
      </c>
      <c r="G24" s="36">
        <v>0</v>
      </c>
      <c r="H24" s="36">
        <v>12</v>
      </c>
      <c r="I24" s="36">
        <v>7</v>
      </c>
      <c r="J24" s="36">
        <v>24</v>
      </c>
      <c r="K24" s="174">
        <f t="shared" si="1"/>
        <v>9</v>
      </c>
      <c r="L24" s="68">
        <f t="shared" si="2"/>
        <v>44</v>
      </c>
      <c r="M24" s="237">
        <f t="shared" si="3"/>
        <v>53</v>
      </c>
      <c r="N24" s="71">
        <v>6</v>
      </c>
      <c r="O24" s="145">
        <v>35</v>
      </c>
      <c r="P24" s="25">
        <f t="shared" si="4"/>
        <v>41</v>
      </c>
      <c r="Q24" s="175">
        <f t="shared" si="5"/>
        <v>0.77358490566037741</v>
      </c>
      <c r="R24" s="347">
        <v>0</v>
      </c>
      <c r="S24" s="352">
        <v>0</v>
      </c>
      <c r="T24" s="235">
        <v>0</v>
      </c>
      <c r="U24" s="347">
        <v>0</v>
      </c>
      <c r="V24" s="36">
        <v>0</v>
      </c>
      <c r="W24" s="352">
        <v>0</v>
      </c>
      <c r="X24" s="235">
        <v>0</v>
      </c>
      <c r="Y24" s="347">
        <v>0</v>
      </c>
      <c r="Z24" s="36">
        <v>0</v>
      </c>
      <c r="AA24" s="36">
        <v>0</v>
      </c>
      <c r="AB24" s="36">
        <v>0</v>
      </c>
      <c r="AC24" s="161">
        <v>0</v>
      </c>
      <c r="AD24" s="237">
        <v>0</v>
      </c>
      <c r="AE24" s="347">
        <v>0</v>
      </c>
      <c r="AF24" s="36">
        <v>0</v>
      </c>
      <c r="AG24" s="36">
        <v>0</v>
      </c>
      <c r="AH24" s="36">
        <v>0</v>
      </c>
      <c r="AI24" s="161">
        <v>0</v>
      </c>
      <c r="AJ24" s="237">
        <v>0</v>
      </c>
      <c r="AK24" s="366">
        <f t="shared" si="6"/>
        <v>0</v>
      </c>
    </row>
    <row r="25" spans="1:37" ht="19.8">
      <c r="A25" s="245" t="s">
        <v>113</v>
      </c>
      <c r="B25" s="71">
        <v>1</v>
      </c>
      <c r="C25" s="145">
        <v>3</v>
      </c>
      <c r="D25" s="69">
        <f t="shared" si="0"/>
        <v>4</v>
      </c>
      <c r="E25" s="347">
        <v>0</v>
      </c>
      <c r="F25" s="36">
        <v>0</v>
      </c>
      <c r="G25" s="36">
        <v>1</v>
      </c>
      <c r="H25" s="36">
        <v>3</v>
      </c>
      <c r="I25" s="36">
        <v>0</v>
      </c>
      <c r="J25" s="36">
        <v>0</v>
      </c>
      <c r="K25" s="174">
        <f t="shared" si="1"/>
        <v>1</v>
      </c>
      <c r="L25" s="68">
        <f t="shared" si="2"/>
        <v>3</v>
      </c>
      <c r="M25" s="237">
        <f t="shared" si="3"/>
        <v>4</v>
      </c>
      <c r="N25" s="71">
        <v>1</v>
      </c>
      <c r="O25" s="145">
        <v>3</v>
      </c>
      <c r="P25" s="25">
        <f t="shared" si="4"/>
        <v>4</v>
      </c>
      <c r="Q25" s="175">
        <f t="shared" si="5"/>
        <v>1</v>
      </c>
      <c r="R25" s="347">
        <v>0</v>
      </c>
      <c r="S25" s="352">
        <v>0</v>
      </c>
      <c r="T25" s="235">
        <v>0</v>
      </c>
      <c r="U25" s="347">
        <v>0</v>
      </c>
      <c r="V25" s="36">
        <v>0</v>
      </c>
      <c r="W25" s="352">
        <v>0</v>
      </c>
      <c r="X25" s="235">
        <v>0</v>
      </c>
      <c r="Y25" s="347">
        <v>0</v>
      </c>
      <c r="Z25" s="36">
        <v>0</v>
      </c>
      <c r="AA25" s="36">
        <v>0</v>
      </c>
      <c r="AB25" s="36">
        <v>0</v>
      </c>
      <c r="AC25" s="161">
        <v>0</v>
      </c>
      <c r="AD25" s="237">
        <v>0</v>
      </c>
      <c r="AE25" s="347">
        <v>0</v>
      </c>
      <c r="AF25" s="36">
        <v>0</v>
      </c>
      <c r="AG25" s="36">
        <v>0</v>
      </c>
      <c r="AH25" s="36">
        <v>0</v>
      </c>
      <c r="AI25" s="161">
        <v>0</v>
      </c>
      <c r="AJ25" s="237">
        <v>0</v>
      </c>
      <c r="AK25" s="366">
        <f t="shared" si="6"/>
        <v>0</v>
      </c>
    </row>
    <row r="26" spans="1:37" ht="19.8">
      <c r="A26" s="245" t="s">
        <v>114</v>
      </c>
      <c r="B26" s="71">
        <v>2</v>
      </c>
      <c r="C26" s="145">
        <v>9</v>
      </c>
      <c r="D26" s="69">
        <f t="shared" si="0"/>
        <v>11</v>
      </c>
      <c r="E26" s="347">
        <v>1</v>
      </c>
      <c r="F26" s="36">
        <v>4</v>
      </c>
      <c r="G26" s="36">
        <v>0</v>
      </c>
      <c r="H26" s="36">
        <v>4</v>
      </c>
      <c r="I26" s="36">
        <v>1</v>
      </c>
      <c r="J26" s="36">
        <v>1</v>
      </c>
      <c r="K26" s="174">
        <f t="shared" si="1"/>
        <v>2</v>
      </c>
      <c r="L26" s="68">
        <f t="shared" si="2"/>
        <v>9</v>
      </c>
      <c r="M26" s="237">
        <f t="shared" si="3"/>
        <v>11</v>
      </c>
      <c r="N26" s="71">
        <v>2</v>
      </c>
      <c r="O26" s="145">
        <v>9</v>
      </c>
      <c r="P26" s="25">
        <f t="shared" si="4"/>
        <v>11</v>
      </c>
      <c r="Q26" s="175">
        <f t="shared" si="5"/>
        <v>1</v>
      </c>
      <c r="R26" s="347">
        <v>0</v>
      </c>
      <c r="S26" s="352">
        <v>0</v>
      </c>
      <c r="T26" s="235">
        <v>0</v>
      </c>
      <c r="U26" s="347">
        <v>0</v>
      </c>
      <c r="V26" s="36">
        <v>0</v>
      </c>
      <c r="W26" s="352">
        <v>0</v>
      </c>
      <c r="X26" s="235">
        <v>0</v>
      </c>
      <c r="Y26" s="347">
        <v>0</v>
      </c>
      <c r="Z26" s="36">
        <v>0</v>
      </c>
      <c r="AA26" s="36">
        <v>0</v>
      </c>
      <c r="AB26" s="36">
        <v>0</v>
      </c>
      <c r="AC26" s="161">
        <v>0</v>
      </c>
      <c r="AD26" s="237">
        <v>0</v>
      </c>
      <c r="AE26" s="347">
        <v>0</v>
      </c>
      <c r="AF26" s="36">
        <v>0</v>
      </c>
      <c r="AG26" s="36">
        <v>0</v>
      </c>
      <c r="AH26" s="36">
        <v>0</v>
      </c>
      <c r="AI26" s="161">
        <v>0</v>
      </c>
      <c r="AJ26" s="237">
        <v>0</v>
      </c>
      <c r="AK26" s="366">
        <f t="shared" si="6"/>
        <v>0</v>
      </c>
    </row>
    <row r="27" spans="1:37" ht="19.8">
      <c r="A27" s="245" t="s">
        <v>115</v>
      </c>
      <c r="B27" s="71">
        <v>3</v>
      </c>
      <c r="C27" s="145">
        <v>20</v>
      </c>
      <c r="D27" s="69">
        <f t="shared" si="0"/>
        <v>23</v>
      </c>
      <c r="E27" s="347">
        <v>0</v>
      </c>
      <c r="F27" s="36">
        <v>10</v>
      </c>
      <c r="G27" s="36">
        <v>2</v>
      </c>
      <c r="H27" s="36">
        <v>6</v>
      </c>
      <c r="I27" s="36">
        <v>1</v>
      </c>
      <c r="J27" s="36">
        <v>4</v>
      </c>
      <c r="K27" s="174">
        <f t="shared" si="1"/>
        <v>3</v>
      </c>
      <c r="L27" s="68">
        <f t="shared" si="2"/>
        <v>20</v>
      </c>
      <c r="M27" s="237">
        <f t="shared" si="3"/>
        <v>23</v>
      </c>
      <c r="N27" s="71">
        <v>1</v>
      </c>
      <c r="O27" s="145">
        <v>18</v>
      </c>
      <c r="P27" s="25">
        <f t="shared" si="4"/>
        <v>19</v>
      </c>
      <c r="Q27" s="175">
        <f t="shared" si="5"/>
        <v>0.82608695652173914</v>
      </c>
      <c r="R27" s="347">
        <v>0</v>
      </c>
      <c r="S27" s="352">
        <v>2</v>
      </c>
      <c r="T27" s="235">
        <v>2</v>
      </c>
      <c r="U27" s="347">
        <v>2</v>
      </c>
      <c r="V27" s="36">
        <v>0</v>
      </c>
      <c r="W27" s="352">
        <v>0</v>
      </c>
      <c r="X27" s="235">
        <v>2</v>
      </c>
      <c r="Y27" s="347">
        <v>0</v>
      </c>
      <c r="Z27" s="36">
        <v>1</v>
      </c>
      <c r="AA27" s="36">
        <v>0</v>
      </c>
      <c r="AB27" s="36">
        <v>0</v>
      </c>
      <c r="AC27" s="161">
        <v>1</v>
      </c>
      <c r="AD27" s="237">
        <v>2</v>
      </c>
      <c r="AE27" s="347">
        <v>0</v>
      </c>
      <c r="AF27" s="36">
        <v>0</v>
      </c>
      <c r="AG27" s="36">
        <v>0</v>
      </c>
      <c r="AH27" s="36">
        <v>2</v>
      </c>
      <c r="AI27" s="161">
        <v>0</v>
      </c>
      <c r="AJ27" s="237">
        <v>2</v>
      </c>
      <c r="AK27" s="366">
        <f t="shared" si="6"/>
        <v>8.6956521739130432E-2</v>
      </c>
    </row>
    <row r="28" spans="1:37" ht="19.8">
      <c r="A28" s="245" t="s">
        <v>116</v>
      </c>
      <c r="B28" s="73">
        <v>2</v>
      </c>
      <c r="C28" s="9">
        <v>7</v>
      </c>
      <c r="D28" s="69">
        <f t="shared" si="0"/>
        <v>9</v>
      </c>
      <c r="E28" s="98">
        <v>0</v>
      </c>
      <c r="F28" s="99">
        <v>0</v>
      </c>
      <c r="G28" s="99">
        <v>2</v>
      </c>
      <c r="H28" s="99">
        <v>7</v>
      </c>
      <c r="I28" s="99">
        <v>0</v>
      </c>
      <c r="J28" s="99">
        <v>0</v>
      </c>
      <c r="K28" s="174">
        <f t="shared" si="1"/>
        <v>2</v>
      </c>
      <c r="L28" s="68">
        <f t="shared" si="2"/>
        <v>7</v>
      </c>
      <c r="M28" s="230">
        <f t="shared" si="3"/>
        <v>9</v>
      </c>
      <c r="N28" s="176">
        <v>2</v>
      </c>
      <c r="O28" s="15">
        <v>7</v>
      </c>
      <c r="P28" s="25">
        <f t="shared" si="4"/>
        <v>9</v>
      </c>
      <c r="Q28" s="175">
        <f t="shared" si="5"/>
        <v>1</v>
      </c>
      <c r="R28" s="348">
        <v>1</v>
      </c>
      <c r="S28" s="353">
        <v>0</v>
      </c>
      <c r="T28" s="235">
        <v>1</v>
      </c>
      <c r="U28" s="348">
        <v>0</v>
      </c>
      <c r="V28" s="165">
        <v>1</v>
      </c>
      <c r="W28" s="353">
        <v>0</v>
      </c>
      <c r="X28" s="235">
        <v>1</v>
      </c>
      <c r="Y28" s="348">
        <v>0</v>
      </c>
      <c r="Z28" s="165">
        <v>0</v>
      </c>
      <c r="AA28" s="165">
        <v>0</v>
      </c>
      <c r="AB28" s="165">
        <v>1</v>
      </c>
      <c r="AC28" s="166">
        <v>0</v>
      </c>
      <c r="AD28" s="237">
        <v>1</v>
      </c>
      <c r="AE28" s="348">
        <v>0</v>
      </c>
      <c r="AF28" s="165">
        <v>0</v>
      </c>
      <c r="AG28" s="165">
        <v>0</v>
      </c>
      <c r="AH28" s="165">
        <v>0</v>
      </c>
      <c r="AI28" s="166">
        <v>1</v>
      </c>
      <c r="AJ28" s="237">
        <v>1</v>
      </c>
      <c r="AK28" s="366">
        <f t="shared" si="6"/>
        <v>0.1111111111111111</v>
      </c>
    </row>
    <row r="29" spans="1:37" ht="19.8">
      <c r="A29" s="245" t="s">
        <v>117</v>
      </c>
      <c r="B29" s="71">
        <v>5</v>
      </c>
      <c r="C29" s="145">
        <v>5</v>
      </c>
      <c r="D29" s="69">
        <f t="shared" si="0"/>
        <v>10</v>
      </c>
      <c r="E29" s="347">
        <v>1</v>
      </c>
      <c r="F29" s="36">
        <v>1</v>
      </c>
      <c r="G29" s="36">
        <v>1</v>
      </c>
      <c r="H29" s="36">
        <v>1</v>
      </c>
      <c r="I29" s="36">
        <v>3</v>
      </c>
      <c r="J29" s="36">
        <v>3</v>
      </c>
      <c r="K29" s="174">
        <f t="shared" si="1"/>
        <v>5</v>
      </c>
      <c r="L29" s="68">
        <f t="shared" si="2"/>
        <v>5</v>
      </c>
      <c r="M29" s="237">
        <f t="shared" si="3"/>
        <v>10</v>
      </c>
      <c r="N29" s="71">
        <v>0</v>
      </c>
      <c r="O29" s="145">
        <v>0</v>
      </c>
      <c r="P29" s="25">
        <f t="shared" si="4"/>
        <v>0</v>
      </c>
      <c r="Q29" s="175">
        <f t="shared" si="5"/>
        <v>0</v>
      </c>
      <c r="R29" s="347">
        <v>0</v>
      </c>
      <c r="S29" s="352">
        <v>0</v>
      </c>
      <c r="T29" s="235">
        <v>0</v>
      </c>
      <c r="U29" s="347">
        <v>0</v>
      </c>
      <c r="V29" s="36">
        <v>0</v>
      </c>
      <c r="W29" s="352">
        <v>0</v>
      </c>
      <c r="X29" s="235">
        <v>0</v>
      </c>
      <c r="Y29" s="347">
        <v>0</v>
      </c>
      <c r="Z29" s="36">
        <v>0</v>
      </c>
      <c r="AA29" s="36">
        <v>0</v>
      </c>
      <c r="AB29" s="36">
        <v>0</v>
      </c>
      <c r="AC29" s="161">
        <v>0</v>
      </c>
      <c r="AD29" s="237">
        <v>0</v>
      </c>
      <c r="AE29" s="347">
        <v>0</v>
      </c>
      <c r="AF29" s="36">
        <v>0</v>
      </c>
      <c r="AG29" s="36">
        <v>0</v>
      </c>
      <c r="AH29" s="36">
        <v>0</v>
      </c>
      <c r="AI29" s="161">
        <v>0</v>
      </c>
      <c r="AJ29" s="237">
        <v>0</v>
      </c>
      <c r="AK29" s="366">
        <f t="shared" si="6"/>
        <v>0</v>
      </c>
    </row>
    <row r="30" spans="1:37" ht="19.8">
      <c r="A30" s="245" t="s">
        <v>118</v>
      </c>
      <c r="B30" s="71">
        <v>2</v>
      </c>
      <c r="C30" s="145">
        <v>3</v>
      </c>
      <c r="D30" s="69">
        <f t="shared" si="0"/>
        <v>5</v>
      </c>
      <c r="E30" s="347">
        <v>0</v>
      </c>
      <c r="F30" s="36">
        <v>2</v>
      </c>
      <c r="G30" s="36">
        <v>1</v>
      </c>
      <c r="H30" s="36">
        <v>0</v>
      </c>
      <c r="I30" s="36">
        <v>1</v>
      </c>
      <c r="J30" s="36">
        <v>1</v>
      </c>
      <c r="K30" s="174">
        <f t="shared" si="1"/>
        <v>2</v>
      </c>
      <c r="L30" s="68">
        <f t="shared" si="2"/>
        <v>3</v>
      </c>
      <c r="M30" s="237">
        <f t="shared" si="3"/>
        <v>5</v>
      </c>
      <c r="N30" s="71">
        <v>0</v>
      </c>
      <c r="O30" s="145">
        <v>2</v>
      </c>
      <c r="P30" s="25">
        <f t="shared" si="4"/>
        <v>2</v>
      </c>
      <c r="Q30" s="175">
        <f t="shared" si="5"/>
        <v>0.4</v>
      </c>
      <c r="R30" s="347">
        <v>0</v>
      </c>
      <c r="S30" s="352">
        <v>0</v>
      </c>
      <c r="T30" s="235">
        <v>0</v>
      </c>
      <c r="U30" s="347">
        <v>0</v>
      </c>
      <c r="V30" s="36">
        <v>0</v>
      </c>
      <c r="W30" s="352">
        <v>0</v>
      </c>
      <c r="X30" s="235">
        <v>0</v>
      </c>
      <c r="Y30" s="347">
        <v>0</v>
      </c>
      <c r="Z30" s="36">
        <v>0</v>
      </c>
      <c r="AA30" s="36">
        <v>0</v>
      </c>
      <c r="AB30" s="36">
        <v>0</v>
      </c>
      <c r="AC30" s="161">
        <v>0</v>
      </c>
      <c r="AD30" s="237">
        <v>0</v>
      </c>
      <c r="AE30" s="347">
        <v>0</v>
      </c>
      <c r="AF30" s="36">
        <v>0</v>
      </c>
      <c r="AG30" s="36">
        <v>0</v>
      </c>
      <c r="AH30" s="36">
        <v>0</v>
      </c>
      <c r="AI30" s="161">
        <v>0</v>
      </c>
      <c r="AJ30" s="237">
        <v>0</v>
      </c>
      <c r="AK30" s="366">
        <f t="shared" si="6"/>
        <v>0</v>
      </c>
    </row>
    <row r="31" spans="1:37" ht="19.8">
      <c r="A31" s="465" t="s">
        <v>119</v>
      </c>
      <c r="B31" s="73">
        <v>2</v>
      </c>
      <c r="C31" s="9">
        <v>13</v>
      </c>
      <c r="D31" s="69">
        <f t="shared" si="0"/>
        <v>15</v>
      </c>
      <c r="E31" s="347">
        <v>0</v>
      </c>
      <c r="F31" s="36">
        <v>0</v>
      </c>
      <c r="G31" s="36">
        <v>1</v>
      </c>
      <c r="H31" s="36">
        <v>12</v>
      </c>
      <c r="I31" s="36">
        <v>1</v>
      </c>
      <c r="J31" s="99">
        <v>1</v>
      </c>
      <c r="K31" s="174">
        <f t="shared" si="1"/>
        <v>2</v>
      </c>
      <c r="L31" s="68">
        <f t="shared" si="2"/>
        <v>13</v>
      </c>
      <c r="M31" s="229">
        <f t="shared" si="3"/>
        <v>15</v>
      </c>
      <c r="N31" s="71">
        <v>1</v>
      </c>
      <c r="O31" s="145">
        <v>7</v>
      </c>
      <c r="P31" s="25">
        <f t="shared" si="4"/>
        <v>8</v>
      </c>
      <c r="Q31" s="175">
        <f t="shared" si="5"/>
        <v>0.53333333333333333</v>
      </c>
      <c r="R31" s="347">
        <v>0</v>
      </c>
      <c r="S31" s="352">
        <v>0</v>
      </c>
      <c r="T31" s="235">
        <v>0</v>
      </c>
      <c r="U31" s="347">
        <v>0</v>
      </c>
      <c r="V31" s="36">
        <v>0</v>
      </c>
      <c r="W31" s="352">
        <v>0</v>
      </c>
      <c r="X31" s="235">
        <v>0</v>
      </c>
      <c r="Y31" s="347">
        <v>0</v>
      </c>
      <c r="Z31" s="36">
        <v>0</v>
      </c>
      <c r="AA31" s="36">
        <v>0</v>
      </c>
      <c r="AB31" s="36">
        <v>0</v>
      </c>
      <c r="AC31" s="161">
        <v>0</v>
      </c>
      <c r="AD31" s="237">
        <v>0</v>
      </c>
      <c r="AE31" s="347">
        <v>0</v>
      </c>
      <c r="AF31" s="36">
        <v>0</v>
      </c>
      <c r="AG31" s="36">
        <v>0</v>
      </c>
      <c r="AH31" s="36">
        <v>0</v>
      </c>
      <c r="AI31" s="161">
        <v>0</v>
      </c>
      <c r="AJ31" s="237">
        <v>0</v>
      </c>
      <c r="AK31" s="366">
        <f t="shared" si="6"/>
        <v>0</v>
      </c>
    </row>
    <row r="32" spans="1:37" ht="19.8">
      <c r="A32" s="245" t="s">
        <v>120</v>
      </c>
      <c r="B32" s="71">
        <v>0</v>
      </c>
      <c r="C32" s="145">
        <v>3</v>
      </c>
      <c r="D32" s="69">
        <f t="shared" si="0"/>
        <v>3</v>
      </c>
      <c r="E32" s="347">
        <v>0</v>
      </c>
      <c r="F32" s="36">
        <v>0</v>
      </c>
      <c r="G32" s="36">
        <v>0</v>
      </c>
      <c r="H32" s="36">
        <v>2</v>
      </c>
      <c r="I32" s="36">
        <v>0</v>
      </c>
      <c r="J32" s="36">
        <v>1</v>
      </c>
      <c r="K32" s="174">
        <f t="shared" si="1"/>
        <v>0</v>
      </c>
      <c r="L32" s="68">
        <f t="shared" si="2"/>
        <v>3</v>
      </c>
      <c r="M32" s="229">
        <f t="shared" si="3"/>
        <v>3</v>
      </c>
      <c r="N32" s="71">
        <v>0</v>
      </c>
      <c r="O32" s="145">
        <v>0</v>
      </c>
      <c r="P32" s="25">
        <f t="shared" si="4"/>
        <v>0</v>
      </c>
      <c r="Q32" s="175">
        <f t="shared" si="5"/>
        <v>0</v>
      </c>
      <c r="R32" s="347">
        <v>0</v>
      </c>
      <c r="S32" s="352">
        <v>0</v>
      </c>
      <c r="T32" s="235">
        <v>0</v>
      </c>
      <c r="U32" s="347">
        <v>0</v>
      </c>
      <c r="V32" s="36">
        <v>0</v>
      </c>
      <c r="W32" s="352">
        <v>0</v>
      </c>
      <c r="X32" s="235">
        <v>0</v>
      </c>
      <c r="Y32" s="347">
        <v>0</v>
      </c>
      <c r="Z32" s="36">
        <v>0</v>
      </c>
      <c r="AA32" s="36">
        <v>0</v>
      </c>
      <c r="AB32" s="36">
        <v>0</v>
      </c>
      <c r="AC32" s="161">
        <v>0</v>
      </c>
      <c r="AD32" s="237">
        <v>0</v>
      </c>
      <c r="AE32" s="347">
        <v>0</v>
      </c>
      <c r="AF32" s="36">
        <v>0</v>
      </c>
      <c r="AG32" s="36">
        <v>0</v>
      </c>
      <c r="AH32" s="36">
        <v>0</v>
      </c>
      <c r="AI32" s="161">
        <v>0</v>
      </c>
      <c r="AJ32" s="237">
        <v>0</v>
      </c>
      <c r="AK32" s="366">
        <f t="shared" si="6"/>
        <v>0</v>
      </c>
    </row>
    <row r="33" spans="1:37" ht="19.8">
      <c r="A33" s="245" t="s">
        <v>121</v>
      </c>
      <c r="B33" s="71">
        <v>1</v>
      </c>
      <c r="C33" s="145">
        <v>5</v>
      </c>
      <c r="D33" s="69">
        <f t="shared" si="0"/>
        <v>6</v>
      </c>
      <c r="E33" s="347">
        <v>0</v>
      </c>
      <c r="F33" s="36">
        <v>5</v>
      </c>
      <c r="G33" s="36">
        <v>0</v>
      </c>
      <c r="H33" s="36">
        <v>0</v>
      </c>
      <c r="I33" s="36">
        <v>1</v>
      </c>
      <c r="J33" s="36">
        <v>0</v>
      </c>
      <c r="K33" s="174">
        <f t="shared" si="1"/>
        <v>1</v>
      </c>
      <c r="L33" s="68">
        <f t="shared" si="2"/>
        <v>5</v>
      </c>
      <c r="M33" s="229">
        <f t="shared" si="3"/>
        <v>6</v>
      </c>
      <c r="N33" s="71">
        <v>0</v>
      </c>
      <c r="O33" s="145">
        <v>0</v>
      </c>
      <c r="P33" s="25">
        <f t="shared" si="4"/>
        <v>0</v>
      </c>
      <c r="Q33" s="175">
        <f t="shared" si="5"/>
        <v>0</v>
      </c>
      <c r="R33" s="347">
        <v>0</v>
      </c>
      <c r="S33" s="352">
        <v>1</v>
      </c>
      <c r="T33" s="235">
        <v>1</v>
      </c>
      <c r="U33" s="347">
        <v>1</v>
      </c>
      <c r="V33" s="36">
        <v>0</v>
      </c>
      <c r="W33" s="352">
        <v>0</v>
      </c>
      <c r="X33" s="235">
        <v>1</v>
      </c>
      <c r="Y33" s="347">
        <v>0</v>
      </c>
      <c r="Z33" s="36">
        <v>0</v>
      </c>
      <c r="AA33" s="36">
        <v>0</v>
      </c>
      <c r="AB33" s="36">
        <v>0</v>
      </c>
      <c r="AC33" s="161">
        <v>1</v>
      </c>
      <c r="AD33" s="237">
        <v>1</v>
      </c>
      <c r="AE33" s="347">
        <v>0</v>
      </c>
      <c r="AF33" s="36">
        <v>0</v>
      </c>
      <c r="AG33" s="36">
        <v>0</v>
      </c>
      <c r="AH33" s="36">
        <v>1</v>
      </c>
      <c r="AI33" s="161">
        <v>0</v>
      </c>
      <c r="AJ33" s="237">
        <v>1</v>
      </c>
      <c r="AK33" s="366">
        <f t="shared" si="6"/>
        <v>0.16666666666666666</v>
      </c>
    </row>
    <row r="34" spans="1:37" ht="19.8">
      <c r="A34" s="245" t="s">
        <v>122</v>
      </c>
      <c r="B34" s="71">
        <v>0</v>
      </c>
      <c r="C34" s="145">
        <v>2</v>
      </c>
      <c r="D34" s="69">
        <f t="shared" si="0"/>
        <v>2</v>
      </c>
      <c r="E34" s="347">
        <v>0</v>
      </c>
      <c r="F34" s="36">
        <v>0</v>
      </c>
      <c r="G34" s="36">
        <v>0</v>
      </c>
      <c r="H34" s="36">
        <v>2</v>
      </c>
      <c r="I34" s="36">
        <v>0</v>
      </c>
      <c r="J34" s="36">
        <v>0</v>
      </c>
      <c r="K34" s="174">
        <f t="shared" si="1"/>
        <v>0</v>
      </c>
      <c r="L34" s="68">
        <f t="shared" si="2"/>
        <v>2</v>
      </c>
      <c r="M34" s="230">
        <f t="shared" si="3"/>
        <v>2</v>
      </c>
      <c r="N34" s="71">
        <v>0</v>
      </c>
      <c r="O34" s="145">
        <v>0</v>
      </c>
      <c r="P34" s="25">
        <f t="shared" si="4"/>
        <v>0</v>
      </c>
      <c r="Q34" s="175">
        <f t="shared" si="5"/>
        <v>0</v>
      </c>
      <c r="R34" s="347">
        <v>0</v>
      </c>
      <c r="S34" s="352">
        <v>0</v>
      </c>
      <c r="T34" s="235">
        <v>0</v>
      </c>
      <c r="U34" s="347">
        <v>0</v>
      </c>
      <c r="V34" s="36">
        <v>0</v>
      </c>
      <c r="W34" s="352">
        <v>0</v>
      </c>
      <c r="X34" s="235">
        <v>0</v>
      </c>
      <c r="Y34" s="347">
        <v>0</v>
      </c>
      <c r="Z34" s="36">
        <v>0</v>
      </c>
      <c r="AA34" s="36">
        <v>0</v>
      </c>
      <c r="AB34" s="36">
        <v>0</v>
      </c>
      <c r="AC34" s="161">
        <v>0</v>
      </c>
      <c r="AD34" s="237">
        <v>0</v>
      </c>
      <c r="AE34" s="347">
        <v>0</v>
      </c>
      <c r="AF34" s="36">
        <v>0</v>
      </c>
      <c r="AG34" s="36">
        <v>0</v>
      </c>
      <c r="AH34" s="36">
        <v>0</v>
      </c>
      <c r="AI34" s="161">
        <v>0</v>
      </c>
      <c r="AJ34" s="237">
        <v>0</v>
      </c>
      <c r="AK34" s="366">
        <f t="shared" si="6"/>
        <v>0</v>
      </c>
    </row>
    <row r="35" spans="1:37" ht="19.8">
      <c r="A35" s="245" t="s">
        <v>123</v>
      </c>
      <c r="B35" s="71">
        <v>2</v>
      </c>
      <c r="C35" s="145">
        <v>5</v>
      </c>
      <c r="D35" s="69">
        <f t="shared" si="0"/>
        <v>7</v>
      </c>
      <c r="E35" s="347">
        <v>2</v>
      </c>
      <c r="F35" s="36">
        <v>1</v>
      </c>
      <c r="G35" s="36">
        <v>0</v>
      </c>
      <c r="H35" s="36">
        <v>1</v>
      </c>
      <c r="I35" s="36">
        <v>0</v>
      </c>
      <c r="J35" s="36">
        <v>3</v>
      </c>
      <c r="K35" s="174">
        <f t="shared" si="1"/>
        <v>2</v>
      </c>
      <c r="L35" s="68">
        <f t="shared" si="2"/>
        <v>5</v>
      </c>
      <c r="M35" s="237">
        <f t="shared" si="3"/>
        <v>7</v>
      </c>
      <c r="N35" s="71">
        <v>2</v>
      </c>
      <c r="O35" s="145">
        <v>4</v>
      </c>
      <c r="P35" s="25">
        <f t="shared" si="4"/>
        <v>6</v>
      </c>
      <c r="Q35" s="175">
        <f t="shared" si="5"/>
        <v>0.8571428571428571</v>
      </c>
      <c r="R35" s="347">
        <v>0</v>
      </c>
      <c r="S35" s="352">
        <v>0</v>
      </c>
      <c r="T35" s="235">
        <v>0</v>
      </c>
      <c r="U35" s="347">
        <v>0</v>
      </c>
      <c r="V35" s="36">
        <v>0</v>
      </c>
      <c r="W35" s="352">
        <v>0</v>
      </c>
      <c r="X35" s="235">
        <v>0</v>
      </c>
      <c r="Y35" s="347">
        <v>0</v>
      </c>
      <c r="Z35" s="36">
        <v>0</v>
      </c>
      <c r="AA35" s="36">
        <v>0</v>
      </c>
      <c r="AB35" s="36">
        <v>0</v>
      </c>
      <c r="AC35" s="161">
        <v>0</v>
      </c>
      <c r="AD35" s="237">
        <v>0</v>
      </c>
      <c r="AE35" s="347">
        <v>0</v>
      </c>
      <c r="AF35" s="36">
        <v>0</v>
      </c>
      <c r="AG35" s="36">
        <v>0</v>
      </c>
      <c r="AH35" s="36">
        <v>0</v>
      </c>
      <c r="AI35" s="161">
        <v>0</v>
      </c>
      <c r="AJ35" s="237">
        <v>0</v>
      </c>
      <c r="AK35" s="366">
        <f t="shared" si="6"/>
        <v>0</v>
      </c>
    </row>
    <row r="36" spans="1:37" ht="40.200000000000003" thickBot="1">
      <c r="A36" s="466" t="s">
        <v>124</v>
      </c>
      <c r="B36" s="81">
        <v>1</v>
      </c>
      <c r="C36" s="47">
        <v>11</v>
      </c>
      <c r="D36" s="69">
        <f t="shared" si="0"/>
        <v>12</v>
      </c>
      <c r="E36" s="349">
        <v>0</v>
      </c>
      <c r="F36" s="350">
        <v>5</v>
      </c>
      <c r="G36" s="350">
        <v>1</v>
      </c>
      <c r="H36" s="350">
        <v>5</v>
      </c>
      <c r="I36" s="350">
        <v>0</v>
      </c>
      <c r="J36" s="350">
        <v>1</v>
      </c>
      <c r="K36" s="29">
        <f>E36+G36+I36</f>
        <v>1</v>
      </c>
      <c r="L36" s="82">
        <f t="shared" si="2"/>
        <v>11</v>
      </c>
      <c r="M36" s="237">
        <f t="shared" si="3"/>
        <v>12</v>
      </c>
      <c r="N36" s="81">
        <v>1</v>
      </c>
      <c r="O36" s="47">
        <v>8</v>
      </c>
      <c r="P36" s="25">
        <f t="shared" si="4"/>
        <v>9</v>
      </c>
      <c r="Q36" s="175">
        <f t="shared" si="5"/>
        <v>0.75</v>
      </c>
      <c r="R36" s="349">
        <v>0</v>
      </c>
      <c r="S36" s="355">
        <v>0</v>
      </c>
      <c r="T36" s="236">
        <v>0</v>
      </c>
      <c r="U36" s="349">
        <v>0</v>
      </c>
      <c r="V36" s="350">
        <v>0</v>
      </c>
      <c r="W36" s="355">
        <v>0</v>
      </c>
      <c r="X36" s="236">
        <v>0</v>
      </c>
      <c r="Y36" s="349">
        <v>0</v>
      </c>
      <c r="Z36" s="350">
        <v>0</v>
      </c>
      <c r="AA36" s="350">
        <v>0</v>
      </c>
      <c r="AB36" s="350">
        <v>0</v>
      </c>
      <c r="AC36" s="356">
        <v>0</v>
      </c>
      <c r="AD36" s="238">
        <v>0</v>
      </c>
      <c r="AE36" s="349">
        <v>0</v>
      </c>
      <c r="AF36" s="350">
        <v>0</v>
      </c>
      <c r="AG36" s="350">
        <v>0</v>
      </c>
      <c r="AH36" s="350">
        <v>0</v>
      </c>
      <c r="AI36" s="356">
        <v>0</v>
      </c>
      <c r="AJ36" s="238">
        <v>0</v>
      </c>
      <c r="AK36" s="366">
        <f t="shared" si="6"/>
        <v>0</v>
      </c>
    </row>
    <row r="37" spans="1:37" ht="20.399999999999999" thickBot="1">
      <c r="A37" s="467" t="s">
        <v>3</v>
      </c>
      <c r="B37" s="467">
        <f>SUM(B7:B36)</f>
        <v>171</v>
      </c>
      <c r="C37" s="467">
        <f>SUM(C7:C36)</f>
        <v>843</v>
      </c>
      <c r="D37" s="69">
        <f t="shared" si="0"/>
        <v>1014</v>
      </c>
      <c r="E37" s="468">
        <f>SUM(E7:E36)</f>
        <v>30</v>
      </c>
      <c r="F37" s="469">
        <f t="shared" ref="F37:J37" si="7">SUM(F7:F36)</f>
        <v>267</v>
      </c>
      <c r="G37" s="469">
        <f t="shared" si="7"/>
        <v>67</v>
      </c>
      <c r="H37" s="469">
        <f t="shared" si="7"/>
        <v>374</v>
      </c>
      <c r="I37" s="469">
        <f t="shared" si="7"/>
        <v>74</v>
      </c>
      <c r="J37" s="470">
        <f t="shared" si="7"/>
        <v>202</v>
      </c>
      <c r="K37" s="232">
        <f>E37+G37+I37</f>
        <v>171</v>
      </c>
      <c r="L37" s="233">
        <f t="shared" si="2"/>
        <v>843</v>
      </c>
      <c r="M37" s="229">
        <f t="shared" si="3"/>
        <v>1014</v>
      </c>
      <c r="N37" s="471">
        <f>SUM(N7:N36)</f>
        <v>84</v>
      </c>
      <c r="O37" s="467">
        <f t="shared" ref="O37" si="8">SUM(O7:O36)</f>
        <v>557</v>
      </c>
      <c r="P37" s="25">
        <f t="shared" si="4"/>
        <v>641</v>
      </c>
      <c r="Q37" s="175">
        <f t="shared" si="5"/>
        <v>0.63214990138067062</v>
      </c>
      <c r="R37" s="472">
        <f>SUM(R7:R36)</f>
        <v>4</v>
      </c>
      <c r="S37" s="473">
        <f>SUM(S7:S36)</f>
        <v>29</v>
      </c>
      <c r="T37" s="474">
        <f>SUM(T7:T36)</f>
        <v>33</v>
      </c>
      <c r="U37" s="475">
        <f t="shared" ref="U37:AJ37" si="9">SUM(U7:U36)</f>
        <v>11</v>
      </c>
      <c r="V37" s="476">
        <f t="shared" si="9"/>
        <v>14</v>
      </c>
      <c r="W37" s="473">
        <f t="shared" si="9"/>
        <v>8</v>
      </c>
      <c r="X37" s="474">
        <f t="shared" si="9"/>
        <v>33</v>
      </c>
      <c r="Y37" s="477">
        <f t="shared" si="9"/>
        <v>2</v>
      </c>
      <c r="Z37" s="478">
        <f t="shared" si="9"/>
        <v>4</v>
      </c>
      <c r="AA37" s="479">
        <f t="shared" si="9"/>
        <v>13</v>
      </c>
      <c r="AB37" s="476">
        <f t="shared" si="9"/>
        <v>7</v>
      </c>
      <c r="AC37" s="473">
        <f t="shared" si="9"/>
        <v>7</v>
      </c>
      <c r="AD37" s="474">
        <f t="shared" si="9"/>
        <v>33</v>
      </c>
      <c r="AE37" s="475">
        <f t="shared" si="9"/>
        <v>1</v>
      </c>
      <c r="AF37" s="476">
        <f t="shared" si="9"/>
        <v>5</v>
      </c>
      <c r="AG37" s="478">
        <f t="shared" si="9"/>
        <v>10</v>
      </c>
      <c r="AH37" s="478">
        <f t="shared" si="9"/>
        <v>15</v>
      </c>
      <c r="AI37" s="473">
        <f t="shared" si="9"/>
        <v>2</v>
      </c>
      <c r="AJ37" s="474">
        <f t="shared" si="9"/>
        <v>33</v>
      </c>
      <c r="AK37" s="367">
        <f t="shared" si="6"/>
        <v>3.2544378698224852E-2</v>
      </c>
    </row>
  </sheetData>
  <mergeCells count="49"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S5:S6"/>
    <mergeCell ref="T5:T6"/>
    <mergeCell ref="U5:U6"/>
    <mergeCell ref="V5:V6"/>
    <mergeCell ref="W5:W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view="pageBreakPreview" zoomScale="60" zoomScaleNormal="48" workbookViewId="0">
      <selection activeCell="N8" sqref="N8"/>
    </sheetView>
  </sheetViews>
  <sheetFormatPr defaultColWidth="9" defaultRowHeight="15.6"/>
  <cols>
    <col min="1" max="16384" width="9" style="178"/>
  </cols>
  <sheetData>
    <row r="1" spans="1:37" ht="84" customHeight="1" thickBot="1">
      <c r="A1" s="799" t="s">
        <v>139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140</v>
      </c>
      <c r="B2" s="875" t="s">
        <v>141</v>
      </c>
      <c r="C2" s="876"/>
      <c r="D2" s="976"/>
      <c r="E2" s="793" t="s">
        <v>142</v>
      </c>
      <c r="F2" s="794"/>
      <c r="G2" s="794"/>
      <c r="H2" s="794"/>
      <c r="I2" s="794"/>
      <c r="J2" s="794"/>
      <c r="K2" s="794"/>
      <c r="L2" s="794"/>
      <c r="M2" s="794"/>
      <c r="N2" s="793" t="s">
        <v>33</v>
      </c>
      <c r="O2" s="794"/>
      <c r="P2" s="794"/>
      <c r="Q2" s="795"/>
      <c r="R2" s="879" t="s">
        <v>143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25" t="s">
        <v>144</v>
      </c>
    </row>
    <row r="3" spans="1:37" ht="19.5" customHeight="1">
      <c r="A3" s="873"/>
      <c r="B3" s="883" t="s">
        <v>9</v>
      </c>
      <c r="C3" s="812" t="s">
        <v>10</v>
      </c>
      <c r="D3" s="796" t="s">
        <v>11</v>
      </c>
      <c r="E3" s="912" t="s">
        <v>16</v>
      </c>
      <c r="F3" s="849"/>
      <c r="G3" s="907" t="s">
        <v>5</v>
      </c>
      <c r="H3" s="849"/>
      <c r="I3" s="907" t="s">
        <v>0</v>
      </c>
      <c r="J3" s="849"/>
      <c r="K3" s="997" t="s">
        <v>12</v>
      </c>
      <c r="L3" s="999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5"/>
      <c r="U3" s="990" t="s">
        <v>70</v>
      </c>
      <c r="V3" s="845"/>
      <c r="W3" s="845"/>
      <c r="X3" s="991"/>
      <c r="Y3" s="990" t="s">
        <v>71</v>
      </c>
      <c r="Z3" s="845"/>
      <c r="AA3" s="845"/>
      <c r="AB3" s="845"/>
      <c r="AC3" s="845"/>
      <c r="AD3" s="991"/>
      <c r="AE3" s="770" t="s">
        <v>38</v>
      </c>
      <c r="AF3" s="770"/>
      <c r="AG3" s="770"/>
      <c r="AH3" s="770"/>
      <c r="AI3" s="770"/>
      <c r="AJ3" s="770"/>
      <c r="AK3" s="982"/>
    </row>
    <row r="4" spans="1:37" ht="20.25" customHeight="1" thickBot="1">
      <c r="A4" s="873"/>
      <c r="B4" s="884"/>
      <c r="C4" s="813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78"/>
      <c r="R4" s="841"/>
      <c r="S4" s="842"/>
      <c r="T4" s="987"/>
      <c r="U4" s="992"/>
      <c r="V4" s="842"/>
      <c r="W4" s="842"/>
      <c r="X4" s="993"/>
      <c r="Y4" s="992"/>
      <c r="Z4" s="842"/>
      <c r="AA4" s="842"/>
      <c r="AB4" s="842"/>
      <c r="AC4" s="842"/>
      <c r="AD4" s="993"/>
      <c r="AE4" s="772"/>
      <c r="AF4" s="772"/>
      <c r="AG4" s="772"/>
      <c r="AH4" s="772"/>
      <c r="AI4" s="772"/>
      <c r="AJ4" s="772"/>
      <c r="AK4" s="982"/>
    </row>
    <row r="5" spans="1:37" ht="19.5" customHeight="1">
      <c r="A5" s="873"/>
      <c r="B5" s="884"/>
      <c r="C5" s="813"/>
      <c r="D5" s="797"/>
      <c r="E5" s="775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5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001" t="s">
        <v>17</v>
      </c>
      <c r="AF5" s="1003" t="s">
        <v>18</v>
      </c>
      <c r="AG5" s="1003" t="s">
        <v>19</v>
      </c>
      <c r="AH5" s="1003" t="s">
        <v>20</v>
      </c>
      <c r="AI5" s="1004" t="s">
        <v>50</v>
      </c>
      <c r="AJ5" s="796" t="s">
        <v>14</v>
      </c>
      <c r="AK5" s="982"/>
    </row>
    <row r="6" spans="1:37" ht="20.25" customHeight="1" thickBot="1">
      <c r="A6" s="874"/>
      <c r="B6" s="885"/>
      <c r="C6" s="814"/>
      <c r="D6" s="798"/>
      <c r="E6" s="99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37"/>
      <c r="S6" s="826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002"/>
      <c r="AF6" s="832"/>
      <c r="AG6" s="832"/>
      <c r="AH6" s="832"/>
      <c r="AI6" s="1005"/>
      <c r="AJ6" s="798"/>
      <c r="AK6" s="983"/>
    </row>
    <row r="7" spans="1:37" ht="60" thickBot="1">
      <c r="A7" s="481" t="s">
        <v>127</v>
      </c>
      <c r="B7" s="1">
        <v>11</v>
      </c>
      <c r="C7" s="240">
        <v>52</v>
      </c>
      <c r="D7" s="231">
        <f>SUM(B7:C7)</f>
        <v>63</v>
      </c>
      <c r="E7" s="35">
        <v>6</v>
      </c>
      <c r="F7" s="36">
        <v>35</v>
      </c>
      <c r="G7" s="36">
        <v>3</v>
      </c>
      <c r="H7" s="36">
        <v>12</v>
      </c>
      <c r="I7" s="36">
        <v>2</v>
      </c>
      <c r="J7" s="161">
        <v>5</v>
      </c>
      <c r="K7" s="43">
        <f>E7+G7+I7</f>
        <v>11</v>
      </c>
      <c r="L7" s="43">
        <f>F7+H7+J7</f>
        <v>52</v>
      </c>
      <c r="M7" s="229">
        <f>K7+L7</f>
        <v>63</v>
      </c>
      <c r="N7" s="153">
        <v>0</v>
      </c>
      <c r="O7" s="2">
        <v>38</v>
      </c>
      <c r="P7" s="2">
        <f>N7+O7</f>
        <v>38</v>
      </c>
      <c r="Q7" s="196">
        <f>P7/D7</f>
        <v>0.60317460317460314</v>
      </c>
      <c r="R7" s="157">
        <v>0</v>
      </c>
      <c r="S7" s="223">
        <v>0</v>
      </c>
      <c r="T7" s="228">
        <f>SUM(R7:S7)</f>
        <v>0</v>
      </c>
      <c r="U7" s="153">
        <v>0</v>
      </c>
      <c r="V7" s="159">
        <v>0</v>
      </c>
      <c r="W7" s="159">
        <v>0</v>
      </c>
      <c r="X7" s="228">
        <f>SUM(U7:W7)</f>
        <v>0</v>
      </c>
      <c r="Y7" s="336">
        <v>0</v>
      </c>
      <c r="Z7" s="159">
        <v>0</v>
      </c>
      <c r="AA7" s="159">
        <v>0</v>
      </c>
      <c r="AB7" s="159">
        <v>0</v>
      </c>
      <c r="AC7" s="159">
        <v>0</v>
      </c>
      <c r="AD7" s="228">
        <v>0</v>
      </c>
      <c r="AE7" s="363">
        <v>0</v>
      </c>
      <c r="AF7" s="329">
        <v>0</v>
      </c>
      <c r="AG7" s="329">
        <v>0</v>
      </c>
      <c r="AH7" s="329">
        <v>0</v>
      </c>
      <c r="AI7" s="223">
        <v>0</v>
      </c>
      <c r="AJ7" s="229">
        <v>0</v>
      </c>
      <c r="AK7" s="364">
        <f>AJ7/D7</f>
        <v>0</v>
      </c>
    </row>
    <row r="8" spans="1:37" ht="60" thickBot="1">
      <c r="A8" s="482" t="s">
        <v>128</v>
      </c>
      <c r="B8" s="8">
        <v>5</v>
      </c>
      <c r="C8" s="241">
        <v>11</v>
      </c>
      <c r="D8" s="239">
        <f t="shared" ref="D8:D18" si="0">SUM(B8:C8)</f>
        <v>16</v>
      </c>
      <c r="E8" s="357">
        <v>0</v>
      </c>
      <c r="F8" s="99">
        <v>1</v>
      </c>
      <c r="G8" s="99">
        <v>3</v>
      </c>
      <c r="H8" s="99">
        <v>10</v>
      </c>
      <c r="I8" s="99">
        <v>2</v>
      </c>
      <c r="J8" s="219">
        <v>0</v>
      </c>
      <c r="K8" s="43">
        <f t="shared" ref="K8:K19" si="1">E8+G8+I8</f>
        <v>5</v>
      </c>
      <c r="L8" s="43">
        <f t="shared" ref="L8:L19" si="2">F8+H8+J8</f>
        <v>11</v>
      </c>
      <c r="M8" s="230">
        <f t="shared" ref="M8:M19" si="3">K8+L8</f>
        <v>16</v>
      </c>
      <c r="N8" s="11">
        <v>4</v>
      </c>
      <c r="O8" s="9">
        <v>9</v>
      </c>
      <c r="P8" s="201">
        <f t="shared" ref="P8:P19" si="4">N8+O8</f>
        <v>13</v>
      </c>
      <c r="Q8" s="72">
        <f t="shared" ref="Q8:Q19" si="5">P8/D8</f>
        <v>0.8125</v>
      </c>
      <c r="R8" s="155">
        <v>0</v>
      </c>
      <c r="S8" s="161">
        <v>2</v>
      </c>
      <c r="T8" s="229">
        <f t="shared" ref="T8:T19" si="6">SUM(R8:S8)</f>
        <v>2</v>
      </c>
      <c r="U8" s="35">
        <v>0</v>
      </c>
      <c r="V8" s="161">
        <v>2</v>
      </c>
      <c r="W8" s="161">
        <v>0</v>
      </c>
      <c r="X8" s="237">
        <v>2</v>
      </c>
      <c r="Y8" s="339">
        <v>0</v>
      </c>
      <c r="Z8" s="161">
        <v>0</v>
      </c>
      <c r="AA8" s="161">
        <v>2</v>
      </c>
      <c r="AB8" s="161">
        <v>0</v>
      </c>
      <c r="AC8" s="161">
        <v>0</v>
      </c>
      <c r="AD8" s="237">
        <v>2</v>
      </c>
      <c r="AE8" s="35">
        <v>0</v>
      </c>
      <c r="AF8" s="36">
        <v>0</v>
      </c>
      <c r="AG8" s="36">
        <v>2</v>
      </c>
      <c r="AH8" s="36">
        <v>0</v>
      </c>
      <c r="AI8" s="161">
        <v>0</v>
      </c>
      <c r="AJ8" s="237">
        <v>2</v>
      </c>
      <c r="AK8" s="364">
        <f t="shared" ref="AK8:AK19" si="7">AJ8/D8</f>
        <v>0.125</v>
      </c>
    </row>
    <row r="9" spans="1:37" ht="60" thickBot="1">
      <c r="A9" s="482" t="s">
        <v>129</v>
      </c>
      <c r="B9" s="12">
        <v>5</v>
      </c>
      <c r="C9" s="242">
        <v>30</v>
      </c>
      <c r="D9" s="239">
        <f t="shared" si="0"/>
        <v>35</v>
      </c>
      <c r="E9" s="35">
        <v>0</v>
      </c>
      <c r="F9" s="36">
        <v>1</v>
      </c>
      <c r="G9" s="36">
        <v>0</v>
      </c>
      <c r="H9" s="36">
        <v>20</v>
      </c>
      <c r="I9" s="36">
        <v>5</v>
      </c>
      <c r="J9" s="161">
        <v>9</v>
      </c>
      <c r="K9" s="43">
        <f t="shared" si="1"/>
        <v>5</v>
      </c>
      <c r="L9" s="43">
        <f t="shared" si="2"/>
        <v>30</v>
      </c>
      <c r="M9" s="239">
        <f t="shared" si="3"/>
        <v>35</v>
      </c>
      <c r="N9" s="13">
        <v>0</v>
      </c>
      <c r="O9" s="145">
        <v>0</v>
      </c>
      <c r="P9" s="26">
        <f t="shared" si="4"/>
        <v>0</v>
      </c>
      <c r="Q9" s="72">
        <f t="shared" si="5"/>
        <v>0</v>
      </c>
      <c r="R9" s="155">
        <v>0</v>
      </c>
      <c r="S9" s="161">
        <v>0</v>
      </c>
      <c r="T9" s="229">
        <f t="shared" si="6"/>
        <v>0</v>
      </c>
      <c r="U9" s="35">
        <v>0</v>
      </c>
      <c r="V9" s="161">
        <v>0</v>
      </c>
      <c r="W9" s="161">
        <v>0</v>
      </c>
      <c r="X9" s="237">
        <v>0</v>
      </c>
      <c r="Y9" s="339">
        <v>0</v>
      </c>
      <c r="Z9" s="161">
        <v>0</v>
      </c>
      <c r="AA9" s="161">
        <v>0</v>
      </c>
      <c r="AB9" s="161">
        <v>0</v>
      </c>
      <c r="AC9" s="161">
        <v>0</v>
      </c>
      <c r="AD9" s="237">
        <v>0</v>
      </c>
      <c r="AE9" s="35">
        <v>0</v>
      </c>
      <c r="AF9" s="36">
        <v>0</v>
      </c>
      <c r="AG9" s="36">
        <v>0</v>
      </c>
      <c r="AH9" s="36">
        <v>0</v>
      </c>
      <c r="AI9" s="161">
        <v>0</v>
      </c>
      <c r="AJ9" s="237">
        <v>0</v>
      </c>
      <c r="AK9" s="364">
        <f t="shared" si="7"/>
        <v>0</v>
      </c>
    </row>
    <row r="10" spans="1:37" ht="60" thickBot="1">
      <c r="A10" s="482" t="s">
        <v>130</v>
      </c>
      <c r="B10" s="12">
        <v>1</v>
      </c>
      <c r="C10" s="242">
        <v>14</v>
      </c>
      <c r="D10" s="239">
        <f t="shared" si="0"/>
        <v>15</v>
      </c>
      <c r="E10" s="35">
        <v>0</v>
      </c>
      <c r="F10" s="36">
        <v>11</v>
      </c>
      <c r="G10" s="36">
        <v>0</v>
      </c>
      <c r="H10" s="36">
        <v>3</v>
      </c>
      <c r="I10" s="36">
        <v>1</v>
      </c>
      <c r="J10" s="161">
        <v>0</v>
      </c>
      <c r="K10" s="43">
        <f t="shared" si="1"/>
        <v>1</v>
      </c>
      <c r="L10" s="43">
        <f t="shared" si="2"/>
        <v>14</v>
      </c>
      <c r="M10" s="237">
        <f t="shared" si="3"/>
        <v>15</v>
      </c>
      <c r="N10" s="13">
        <v>0</v>
      </c>
      <c r="O10" s="145">
        <v>4</v>
      </c>
      <c r="P10" s="145">
        <f t="shared" si="4"/>
        <v>4</v>
      </c>
      <c r="Q10" s="203">
        <f t="shared" si="5"/>
        <v>0.26666666666666666</v>
      </c>
      <c r="R10" s="155">
        <v>0</v>
      </c>
      <c r="S10" s="161">
        <v>0</v>
      </c>
      <c r="T10" s="229">
        <f t="shared" si="6"/>
        <v>0</v>
      </c>
      <c r="U10" s="35">
        <v>0</v>
      </c>
      <c r="V10" s="161">
        <v>0</v>
      </c>
      <c r="W10" s="161">
        <v>0</v>
      </c>
      <c r="X10" s="237">
        <v>0</v>
      </c>
      <c r="Y10" s="339">
        <v>0</v>
      </c>
      <c r="Z10" s="161">
        <v>0</v>
      </c>
      <c r="AA10" s="161">
        <v>0</v>
      </c>
      <c r="AB10" s="161">
        <v>0</v>
      </c>
      <c r="AC10" s="161">
        <v>0</v>
      </c>
      <c r="AD10" s="237">
        <v>0</v>
      </c>
      <c r="AE10" s="35">
        <v>0</v>
      </c>
      <c r="AF10" s="36">
        <v>0</v>
      </c>
      <c r="AG10" s="36">
        <v>0</v>
      </c>
      <c r="AH10" s="36">
        <v>0</v>
      </c>
      <c r="AI10" s="161">
        <v>0</v>
      </c>
      <c r="AJ10" s="237">
        <v>0</v>
      </c>
      <c r="AK10" s="364">
        <f t="shared" si="7"/>
        <v>0</v>
      </c>
    </row>
    <row r="11" spans="1:37" ht="60" thickBot="1">
      <c r="A11" s="482" t="s">
        <v>131</v>
      </c>
      <c r="B11" s="14">
        <v>17</v>
      </c>
      <c r="C11" s="243">
        <v>56</v>
      </c>
      <c r="D11" s="237">
        <f t="shared" si="0"/>
        <v>73</v>
      </c>
      <c r="E11" s="358">
        <v>1</v>
      </c>
      <c r="F11" s="165">
        <v>8</v>
      </c>
      <c r="G11" s="165">
        <v>4</v>
      </c>
      <c r="H11" s="165">
        <v>29</v>
      </c>
      <c r="I11" s="165">
        <v>12</v>
      </c>
      <c r="J11" s="166">
        <v>19</v>
      </c>
      <c r="K11" s="43">
        <f t="shared" si="1"/>
        <v>17</v>
      </c>
      <c r="L11" s="43">
        <f t="shared" si="2"/>
        <v>56</v>
      </c>
      <c r="M11" s="237">
        <f t="shared" si="3"/>
        <v>73</v>
      </c>
      <c r="N11" s="16">
        <v>18</v>
      </c>
      <c r="O11" s="15">
        <v>53</v>
      </c>
      <c r="P11" s="201">
        <f t="shared" si="4"/>
        <v>71</v>
      </c>
      <c r="Q11" s="80">
        <f t="shared" si="5"/>
        <v>0.9726027397260274</v>
      </c>
      <c r="R11" s="164">
        <v>1</v>
      </c>
      <c r="S11" s="166">
        <v>3</v>
      </c>
      <c r="T11" s="229">
        <f t="shared" si="6"/>
        <v>4</v>
      </c>
      <c r="U11" s="358">
        <v>0</v>
      </c>
      <c r="V11" s="166">
        <v>1</v>
      </c>
      <c r="W11" s="166">
        <v>3</v>
      </c>
      <c r="X11" s="237">
        <f>+U11+V11+W11</f>
        <v>4</v>
      </c>
      <c r="Y11" s="361">
        <v>0</v>
      </c>
      <c r="Z11" s="166">
        <v>0</v>
      </c>
      <c r="AA11" s="166">
        <v>2</v>
      </c>
      <c r="AB11" s="166">
        <v>2</v>
      </c>
      <c r="AC11" s="166">
        <v>0</v>
      </c>
      <c r="AD11" s="237">
        <v>4</v>
      </c>
      <c r="AE11" s="358">
        <v>0</v>
      </c>
      <c r="AF11" s="165">
        <v>0</v>
      </c>
      <c r="AG11" s="165">
        <v>2</v>
      </c>
      <c r="AH11" s="165">
        <v>2</v>
      </c>
      <c r="AI11" s="166">
        <v>0</v>
      </c>
      <c r="AJ11" s="237">
        <v>4</v>
      </c>
      <c r="AK11" s="364">
        <f t="shared" si="7"/>
        <v>5.4794520547945202E-2</v>
      </c>
    </row>
    <row r="12" spans="1:37" ht="60" thickBot="1">
      <c r="A12" s="482" t="s">
        <v>132</v>
      </c>
      <c r="B12" s="12">
        <v>28</v>
      </c>
      <c r="C12" s="242">
        <v>32</v>
      </c>
      <c r="D12" s="237">
        <f t="shared" si="0"/>
        <v>60</v>
      </c>
      <c r="E12" s="35">
        <v>2</v>
      </c>
      <c r="F12" s="36">
        <v>8</v>
      </c>
      <c r="G12" s="36">
        <v>10</v>
      </c>
      <c r="H12" s="36">
        <v>18</v>
      </c>
      <c r="I12" s="36">
        <v>16</v>
      </c>
      <c r="J12" s="161">
        <v>6</v>
      </c>
      <c r="K12" s="43">
        <f t="shared" si="1"/>
        <v>28</v>
      </c>
      <c r="L12" s="43">
        <f t="shared" si="2"/>
        <v>32</v>
      </c>
      <c r="M12" s="237">
        <f t="shared" si="3"/>
        <v>60</v>
      </c>
      <c r="N12" s="13">
        <v>15</v>
      </c>
      <c r="O12" s="145">
        <v>17</v>
      </c>
      <c r="P12" s="26">
        <f t="shared" si="4"/>
        <v>32</v>
      </c>
      <c r="Q12" s="80">
        <f t="shared" si="5"/>
        <v>0.53333333333333333</v>
      </c>
      <c r="R12" s="155">
        <v>4</v>
      </c>
      <c r="S12" s="161">
        <v>5</v>
      </c>
      <c r="T12" s="229">
        <f t="shared" si="6"/>
        <v>9</v>
      </c>
      <c r="U12" s="35">
        <v>3</v>
      </c>
      <c r="V12" s="161">
        <v>5</v>
      </c>
      <c r="W12" s="161">
        <v>1</v>
      </c>
      <c r="X12" s="237">
        <v>9</v>
      </c>
      <c r="Y12" s="339">
        <v>0</v>
      </c>
      <c r="Z12" s="161">
        <v>1</v>
      </c>
      <c r="AA12" s="161">
        <v>0</v>
      </c>
      <c r="AB12" s="161">
        <v>4</v>
      </c>
      <c r="AC12" s="161">
        <v>4</v>
      </c>
      <c r="AD12" s="237">
        <v>9</v>
      </c>
      <c r="AE12" s="35">
        <v>0</v>
      </c>
      <c r="AF12" s="36">
        <v>0</v>
      </c>
      <c r="AG12" s="36">
        <v>1</v>
      </c>
      <c r="AH12" s="36">
        <v>6</v>
      </c>
      <c r="AI12" s="161">
        <v>2</v>
      </c>
      <c r="AJ12" s="237">
        <v>9</v>
      </c>
      <c r="AK12" s="364">
        <f t="shared" si="7"/>
        <v>0.15</v>
      </c>
    </row>
    <row r="13" spans="1:37" ht="60" thickBot="1">
      <c r="A13" s="482" t="s">
        <v>133</v>
      </c>
      <c r="B13" s="152">
        <v>2</v>
      </c>
      <c r="C13" s="244">
        <v>13</v>
      </c>
      <c r="D13" s="237">
        <f t="shared" si="0"/>
        <v>15</v>
      </c>
      <c r="E13" s="35">
        <v>1</v>
      </c>
      <c r="F13" s="36">
        <v>4</v>
      </c>
      <c r="G13" s="36">
        <v>0</v>
      </c>
      <c r="H13" s="36">
        <v>8</v>
      </c>
      <c r="I13" s="36">
        <v>1</v>
      </c>
      <c r="J13" s="161">
        <v>1</v>
      </c>
      <c r="K13" s="43">
        <f t="shared" si="1"/>
        <v>2</v>
      </c>
      <c r="L13" s="43">
        <f t="shared" si="2"/>
        <v>13</v>
      </c>
      <c r="M13" s="230">
        <f t="shared" si="3"/>
        <v>15</v>
      </c>
      <c r="N13" s="35">
        <v>1</v>
      </c>
      <c r="O13" s="36">
        <v>13</v>
      </c>
      <c r="P13" s="145">
        <f t="shared" si="4"/>
        <v>14</v>
      </c>
      <c r="Q13" s="80">
        <f t="shared" si="5"/>
        <v>0.93333333333333335</v>
      </c>
      <c r="R13" s="332">
        <v>1</v>
      </c>
      <c r="S13" s="333">
        <v>6</v>
      </c>
      <c r="T13" s="229">
        <f t="shared" si="6"/>
        <v>7</v>
      </c>
      <c r="U13" s="360">
        <v>1</v>
      </c>
      <c r="V13" s="169">
        <v>5</v>
      </c>
      <c r="W13" s="169">
        <v>1</v>
      </c>
      <c r="X13" s="237">
        <v>7</v>
      </c>
      <c r="Y13" s="341">
        <v>0</v>
      </c>
      <c r="Z13" s="169">
        <v>0</v>
      </c>
      <c r="AA13" s="169">
        <v>0</v>
      </c>
      <c r="AB13" s="169">
        <v>7</v>
      </c>
      <c r="AC13" s="169">
        <v>0</v>
      </c>
      <c r="AD13" s="237">
        <v>7</v>
      </c>
      <c r="AE13" s="360">
        <v>0</v>
      </c>
      <c r="AF13" s="168">
        <v>0</v>
      </c>
      <c r="AG13" s="168">
        <v>0</v>
      </c>
      <c r="AH13" s="168">
        <v>0</v>
      </c>
      <c r="AI13" s="169">
        <v>7</v>
      </c>
      <c r="AJ13" s="237">
        <v>7</v>
      </c>
      <c r="AK13" s="364">
        <f t="shared" si="7"/>
        <v>0.46666666666666667</v>
      </c>
    </row>
    <row r="14" spans="1:37" ht="60" thickBot="1">
      <c r="A14" s="482" t="s">
        <v>134</v>
      </c>
      <c r="B14" s="8">
        <v>6</v>
      </c>
      <c r="C14" s="241">
        <v>14</v>
      </c>
      <c r="D14" s="230">
        <f t="shared" si="0"/>
        <v>20</v>
      </c>
      <c r="E14" s="357">
        <v>1</v>
      </c>
      <c r="F14" s="99">
        <v>5</v>
      </c>
      <c r="G14" s="99">
        <v>4</v>
      </c>
      <c r="H14" s="99">
        <v>6</v>
      </c>
      <c r="I14" s="99">
        <v>1</v>
      </c>
      <c r="J14" s="219">
        <v>3</v>
      </c>
      <c r="K14" s="43">
        <f t="shared" si="1"/>
        <v>6</v>
      </c>
      <c r="L14" s="43">
        <f t="shared" si="2"/>
        <v>14</v>
      </c>
      <c r="M14" s="239">
        <f t="shared" si="3"/>
        <v>20</v>
      </c>
      <c r="N14" s="16">
        <v>0</v>
      </c>
      <c r="O14" s="15">
        <v>0</v>
      </c>
      <c r="P14" s="201">
        <f t="shared" si="4"/>
        <v>0</v>
      </c>
      <c r="Q14" s="72">
        <f t="shared" si="5"/>
        <v>0</v>
      </c>
      <c r="R14" s="164">
        <v>6</v>
      </c>
      <c r="S14" s="166">
        <v>14</v>
      </c>
      <c r="T14" s="229">
        <f t="shared" si="6"/>
        <v>20</v>
      </c>
      <c r="U14" s="358">
        <v>6</v>
      </c>
      <c r="V14" s="166">
        <v>10</v>
      </c>
      <c r="W14" s="166">
        <v>4</v>
      </c>
      <c r="X14" s="237">
        <v>20</v>
      </c>
      <c r="Y14" s="361">
        <v>0</v>
      </c>
      <c r="Z14" s="166">
        <v>6</v>
      </c>
      <c r="AA14" s="166">
        <v>8</v>
      </c>
      <c r="AB14" s="166">
        <v>3</v>
      </c>
      <c r="AC14" s="166">
        <v>3</v>
      </c>
      <c r="AD14" s="237">
        <v>20</v>
      </c>
      <c r="AE14" s="358">
        <v>4</v>
      </c>
      <c r="AF14" s="165">
        <v>7</v>
      </c>
      <c r="AG14" s="165">
        <v>7</v>
      </c>
      <c r="AH14" s="165">
        <v>2</v>
      </c>
      <c r="AI14" s="166">
        <v>0</v>
      </c>
      <c r="AJ14" s="237">
        <v>20</v>
      </c>
      <c r="AK14" s="364">
        <f t="shared" si="7"/>
        <v>1</v>
      </c>
    </row>
    <row r="15" spans="1:37" ht="60" thickBot="1">
      <c r="A15" s="482" t="s">
        <v>135</v>
      </c>
      <c r="B15" s="12">
        <v>1</v>
      </c>
      <c r="C15" s="242">
        <v>22</v>
      </c>
      <c r="D15" s="237">
        <f t="shared" si="0"/>
        <v>23</v>
      </c>
      <c r="E15" s="35">
        <v>0</v>
      </c>
      <c r="F15" s="36">
        <v>4</v>
      </c>
      <c r="G15" s="36">
        <v>0</v>
      </c>
      <c r="H15" s="36">
        <v>12</v>
      </c>
      <c r="I15" s="36">
        <v>1</v>
      </c>
      <c r="J15" s="161">
        <v>6</v>
      </c>
      <c r="K15" s="43">
        <f t="shared" si="1"/>
        <v>1</v>
      </c>
      <c r="L15" s="43">
        <f t="shared" si="2"/>
        <v>22</v>
      </c>
      <c r="M15" s="237">
        <f t="shared" si="3"/>
        <v>23</v>
      </c>
      <c r="N15" s="13">
        <v>0</v>
      </c>
      <c r="O15" s="145">
        <v>3</v>
      </c>
      <c r="P15" s="26">
        <f t="shared" si="4"/>
        <v>3</v>
      </c>
      <c r="Q15" s="203">
        <f t="shared" si="5"/>
        <v>0.13043478260869565</v>
      </c>
      <c r="R15" s="155">
        <v>0</v>
      </c>
      <c r="S15" s="161">
        <v>1</v>
      </c>
      <c r="T15" s="229">
        <f t="shared" si="6"/>
        <v>1</v>
      </c>
      <c r="U15" s="35">
        <v>0</v>
      </c>
      <c r="V15" s="161">
        <v>1</v>
      </c>
      <c r="W15" s="161">
        <v>0</v>
      </c>
      <c r="X15" s="237">
        <v>1</v>
      </c>
      <c r="Y15" s="339">
        <v>0</v>
      </c>
      <c r="Z15" s="161">
        <v>0</v>
      </c>
      <c r="AA15" s="161">
        <v>0</v>
      </c>
      <c r="AB15" s="161">
        <v>1</v>
      </c>
      <c r="AC15" s="161">
        <v>0</v>
      </c>
      <c r="AD15" s="237">
        <v>1</v>
      </c>
      <c r="AE15" s="35">
        <v>0</v>
      </c>
      <c r="AF15" s="36">
        <v>1</v>
      </c>
      <c r="AG15" s="36">
        <v>0</v>
      </c>
      <c r="AH15" s="36">
        <v>0</v>
      </c>
      <c r="AI15" s="161">
        <v>0</v>
      </c>
      <c r="AJ15" s="237">
        <v>1</v>
      </c>
      <c r="AK15" s="364">
        <f t="shared" si="7"/>
        <v>4.3478260869565216E-2</v>
      </c>
    </row>
    <row r="16" spans="1:37" ht="60" thickBot="1">
      <c r="A16" s="482" t="s">
        <v>136</v>
      </c>
      <c r="B16" s="12">
        <v>4</v>
      </c>
      <c r="C16" s="242">
        <v>9</v>
      </c>
      <c r="D16" s="229">
        <f t="shared" si="0"/>
        <v>13</v>
      </c>
      <c r="E16" s="35">
        <v>1</v>
      </c>
      <c r="F16" s="36">
        <v>6</v>
      </c>
      <c r="G16" s="36">
        <v>3</v>
      </c>
      <c r="H16" s="36">
        <v>3</v>
      </c>
      <c r="I16" s="36">
        <v>0</v>
      </c>
      <c r="J16" s="161">
        <v>0</v>
      </c>
      <c r="K16" s="43">
        <f t="shared" si="1"/>
        <v>4</v>
      </c>
      <c r="L16" s="43">
        <f t="shared" si="2"/>
        <v>9</v>
      </c>
      <c r="M16" s="230">
        <f t="shared" si="3"/>
        <v>13</v>
      </c>
      <c r="N16" s="13">
        <v>2</v>
      </c>
      <c r="O16" s="145">
        <v>8</v>
      </c>
      <c r="P16" s="145">
        <f t="shared" si="4"/>
        <v>10</v>
      </c>
      <c r="Q16" s="80">
        <f t="shared" si="5"/>
        <v>0.76923076923076927</v>
      </c>
      <c r="R16" s="170">
        <v>0</v>
      </c>
      <c r="S16" s="219">
        <v>0</v>
      </c>
      <c r="T16" s="229">
        <f t="shared" si="6"/>
        <v>0</v>
      </c>
      <c r="U16" s="143">
        <v>0</v>
      </c>
      <c r="V16" s="171">
        <v>0</v>
      </c>
      <c r="W16" s="171">
        <v>0</v>
      </c>
      <c r="X16" s="247">
        <v>0</v>
      </c>
      <c r="Y16" s="362">
        <v>0</v>
      </c>
      <c r="Z16" s="171">
        <v>0</v>
      </c>
      <c r="AA16" s="171">
        <v>0</v>
      </c>
      <c r="AB16" s="171">
        <v>0</v>
      </c>
      <c r="AC16" s="171">
        <v>0</v>
      </c>
      <c r="AD16" s="237">
        <v>0</v>
      </c>
      <c r="AE16" s="143">
        <v>0</v>
      </c>
      <c r="AF16" s="102">
        <v>0</v>
      </c>
      <c r="AG16" s="102">
        <v>0</v>
      </c>
      <c r="AH16" s="102">
        <v>0</v>
      </c>
      <c r="AI16" s="171">
        <v>0</v>
      </c>
      <c r="AJ16" s="237">
        <v>0</v>
      </c>
      <c r="AK16" s="364">
        <f t="shared" si="7"/>
        <v>0</v>
      </c>
    </row>
    <row r="17" spans="1:37" ht="60" thickBot="1">
      <c r="A17" s="482" t="s">
        <v>137</v>
      </c>
      <c r="B17" s="8">
        <v>4</v>
      </c>
      <c r="C17" s="241">
        <v>11</v>
      </c>
      <c r="D17" s="229">
        <f t="shared" si="0"/>
        <v>15</v>
      </c>
      <c r="E17" s="357">
        <v>0</v>
      </c>
      <c r="F17" s="99">
        <v>3</v>
      </c>
      <c r="G17" s="99">
        <v>0</v>
      </c>
      <c r="H17" s="99">
        <v>2</v>
      </c>
      <c r="I17" s="99">
        <v>4</v>
      </c>
      <c r="J17" s="219">
        <v>6</v>
      </c>
      <c r="K17" s="43">
        <f t="shared" si="1"/>
        <v>4</v>
      </c>
      <c r="L17" s="43">
        <f t="shared" si="2"/>
        <v>11</v>
      </c>
      <c r="M17" s="239">
        <f t="shared" si="3"/>
        <v>15</v>
      </c>
      <c r="N17" s="16">
        <v>15</v>
      </c>
      <c r="O17" s="15">
        <v>1</v>
      </c>
      <c r="P17" s="25">
        <f t="shared" si="4"/>
        <v>16</v>
      </c>
      <c r="Q17" s="80">
        <f t="shared" si="5"/>
        <v>1.0666666666666667</v>
      </c>
      <c r="R17" s="359">
        <v>0</v>
      </c>
      <c r="S17" s="166">
        <v>0</v>
      </c>
      <c r="T17" s="229">
        <f t="shared" si="6"/>
        <v>0</v>
      </c>
      <c r="U17" s="358">
        <v>0</v>
      </c>
      <c r="V17" s="166">
        <v>0</v>
      </c>
      <c r="W17" s="166">
        <v>0</v>
      </c>
      <c r="X17" s="237">
        <v>0</v>
      </c>
      <c r="Y17" s="361">
        <v>0</v>
      </c>
      <c r="Z17" s="166">
        <v>0</v>
      </c>
      <c r="AA17" s="166">
        <v>0</v>
      </c>
      <c r="AB17" s="166">
        <v>0</v>
      </c>
      <c r="AC17" s="166">
        <v>0</v>
      </c>
      <c r="AD17" s="237">
        <v>0</v>
      </c>
      <c r="AE17" s="358">
        <v>0</v>
      </c>
      <c r="AF17" s="165">
        <v>0</v>
      </c>
      <c r="AG17" s="165">
        <v>0</v>
      </c>
      <c r="AH17" s="165">
        <v>0</v>
      </c>
      <c r="AI17" s="166">
        <v>0</v>
      </c>
      <c r="AJ17" s="237">
        <v>0</v>
      </c>
      <c r="AK17" s="364">
        <f t="shared" si="7"/>
        <v>0</v>
      </c>
    </row>
    <row r="18" spans="1:37" ht="60" thickBot="1">
      <c r="A18" s="483" t="s">
        <v>138</v>
      </c>
      <c r="B18" s="37">
        <v>7</v>
      </c>
      <c r="C18" s="245">
        <v>6</v>
      </c>
      <c r="D18" s="230">
        <f t="shared" si="0"/>
        <v>13</v>
      </c>
      <c r="E18" s="357">
        <v>0</v>
      </c>
      <c r="F18" s="99">
        <v>1</v>
      </c>
      <c r="G18" s="99">
        <v>2</v>
      </c>
      <c r="H18" s="99">
        <v>2</v>
      </c>
      <c r="I18" s="99">
        <v>5</v>
      </c>
      <c r="J18" s="219">
        <v>3</v>
      </c>
      <c r="K18" s="43">
        <f t="shared" si="1"/>
        <v>7</v>
      </c>
      <c r="L18" s="43">
        <f t="shared" si="2"/>
        <v>6</v>
      </c>
      <c r="M18" s="237">
        <f t="shared" si="3"/>
        <v>13</v>
      </c>
      <c r="N18" s="39">
        <v>1</v>
      </c>
      <c r="O18" s="61">
        <v>4</v>
      </c>
      <c r="P18" s="145">
        <f t="shared" si="4"/>
        <v>5</v>
      </c>
      <c r="Q18" s="80">
        <f t="shared" si="5"/>
        <v>0.38461538461538464</v>
      </c>
      <c r="R18" s="162">
        <v>0</v>
      </c>
      <c r="S18" s="219">
        <v>1</v>
      </c>
      <c r="T18" s="229">
        <f t="shared" si="6"/>
        <v>1</v>
      </c>
      <c r="U18" s="143">
        <v>0</v>
      </c>
      <c r="V18" s="171">
        <v>1</v>
      </c>
      <c r="W18" s="171">
        <v>0</v>
      </c>
      <c r="X18" s="247">
        <v>1</v>
      </c>
      <c r="Y18" s="362">
        <v>0</v>
      </c>
      <c r="Z18" s="171">
        <v>0</v>
      </c>
      <c r="AA18" s="171">
        <v>1</v>
      </c>
      <c r="AB18" s="171">
        <v>0</v>
      </c>
      <c r="AC18" s="171">
        <v>0</v>
      </c>
      <c r="AD18" s="237">
        <v>1</v>
      </c>
      <c r="AE18" s="143">
        <v>0</v>
      </c>
      <c r="AF18" s="102">
        <v>0</v>
      </c>
      <c r="AG18" s="102">
        <v>1</v>
      </c>
      <c r="AH18" s="102">
        <v>0</v>
      </c>
      <c r="AI18" s="171">
        <v>0</v>
      </c>
      <c r="AJ18" s="237">
        <v>1</v>
      </c>
      <c r="AK18" s="364">
        <f t="shared" si="7"/>
        <v>7.6923076923076927E-2</v>
      </c>
    </row>
    <row r="19" spans="1:37" ht="20.399999999999999" thickBot="1">
      <c r="A19" s="450" t="s">
        <v>3</v>
      </c>
      <c r="B19" s="8">
        <f>SUM(B7:B18)</f>
        <v>91</v>
      </c>
      <c r="C19" s="241">
        <f>SUM(C7:C18)</f>
        <v>270</v>
      </c>
      <c r="D19" s="238">
        <f>SUM(B19:C19)</f>
        <v>361</v>
      </c>
      <c r="E19" s="98">
        <f>SUM(E7:E18)</f>
        <v>12</v>
      </c>
      <c r="F19" s="99">
        <f t="shared" ref="F19:J19" si="8">SUM(F7:F18)</f>
        <v>87</v>
      </c>
      <c r="G19" s="99">
        <f t="shared" si="8"/>
        <v>29</v>
      </c>
      <c r="H19" s="99">
        <f t="shared" si="8"/>
        <v>125</v>
      </c>
      <c r="I19" s="99">
        <f t="shared" si="8"/>
        <v>50</v>
      </c>
      <c r="J19" s="99">
        <f t="shared" si="8"/>
        <v>58</v>
      </c>
      <c r="K19" s="43">
        <f t="shared" si="1"/>
        <v>91</v>
      </c>
      <c r="L19" s="43">
        <f t="shared" si="2"/>
        <v>270</v>
      </c>
      <c r="M19" s="237">
        <f t="shared" si="3"/>
        <v>361</v>
      </c>
      <c r="N19" s="13">
        <f>SUM(N7:N18)</f>
        <v>56</v>
      </c>
      <c r="O19" s="13">
        <f>SUM(O7:O18)</f>
        <v>150</v>
      </c>
      <c r="P19" s="25">
        <f t="shared" si="4"/>
        <v>206</v>
      </c>
      <c r="Q19" s="72">
        <f t="shared" si="5"/>
        <v>0.5706371191135734</v>
      </c>
      <c r="R19" s="163">
        <f>SUM(R7:R18)</f>
        <v>12</v>
      </c>
      <c r="S19" s="352">
        <f>SUM(S7:S18)</f>
        <v>32</v>
      </c>
      <c r="T19" s="246">
        <f t="shared" si="6"/>
        <v>44</v>
      </c>
      <c r="U19" s="339">
        <f>SUM(U7:U18)</f>
        <v>10</v>
      </c>
      <c r="V19" s="36">
        <f t="shared" ref="V19:W19" si="9">SUM(V7:V18)</f>
        <v>25</v>
      </c>
      <c r="W19" s="352">
        <f t="shared" si="9"/>
        <v>9</v>
      </c>
      <c r="X19" s="238">
        <f>SUM(X7:X18)</f>
        <v>44</v>
      </c>
      <c r="Y19" s="339">
        <f>SUM(Y7:Y18)</f>
        <v>0</v>
      </c>
      <c r="Z19" s="36">
        <f t="shared" ref="Z19:AC19" si="10">SUM(Z7:Z18)</f>
        <v>7</v>
      </c>
      <c r="AA19" s="36">
        <f t="shared" si="10"/>
        <v>13</v>
      </c>
      <c r="AB19" s="36">
        <f t="shared" si="10"/>
        <v>17</v>
      </c>
      <c r="AC19" s="352">
        <f t="shared" si="10"/>
        <v>7</v>
      </c>
      <c r="AD19" s="238">
        <f>SUM(AD7:AD18)</f>
        <v>44</v>
      </c>
      <c r="AE19" s="339">
        <f>SUM(AE7:AE18)</f>
        <v>4</v>
      </c>
      <c r="AF19" s="36">
        <f t="shared" ref="AF19:AI19" si="11">SUM(AF7:AF18)</f>
        <v>8</v>
      </c>
      <c r="AG19" s="36">
        <f t="shared" si="11"/>
        <v>13</v>
      </c>
      <c r="AH19" s="36">
        <f t="shared" si="11"/>
        <v>10</v>
      </c>
      <c r="AI19" s="352">
        <f t="shared" si="11"/>
        <v>9</v>
      </c>
      <c r="AJ19" s="238">
        <f>SUM(AJ7:AJ18)</f>
        <v>44</v>
      </c>
      <c r="AK19" s="364">
        <f t="shared" si="7"/>
        <v>0.12188365650969529</v>
      </c>
    </row>
    <row r="20" spans="1:37">
      <c r="G20" s="484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view="pageBreakPreview" topLeftCell="H1" zoomScale="60" zoomScaleNormal="100" workbookViewId="0">
      <selection activeCell="O26" sqref="O26:O27"/>
    </sheetView>
  </sheetViews>
  <sheetFormatPr defaultColWidth="9" defaultRowHeight="15.6"/>
  <cols>
    <col min="1" max="16384" width="9" style="178"/>
  </cols>
  <sheetData>
    <row r="1" spans="1:37" ht="62.25" customHeight="1" thickBot="1">
      <c r="A1" s="799" t="s">
        <v>145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79</v>
      </c>
      <c r="B2" s="875" t="s">
        <v>6</v>
      </c>
      <c r="C2" s="876"/>
      <c r="D2" s="1007"/>
      <c r="E2" s="875" t="s">
        <v>7</v>
      </c>
      <c r="F2" s="876"/>
      <c r="G2" s="876"/>
      <c r="H2" s="876"/>
      <c r="I2" s="876"/>
      <c r="J2" s="876"/>
      <c r="K2" s="876"/>
      <c r="L2" s="876"/>
      <c r="M2" s="976"/>
      <c r="N2" s="793" t="s">
        <v>33</v>
      </c>
      <c r="O2" s="794"/>
      <c r="P2" s="794"/>
      <c r="Q2" s="795"/>
      <c r="R2" s="879" t="s">
        <v>34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8</v>
      </c>
    </row>
    <row r="3" spans="1:37" ht="20.25" customHeight="1" thickTop="1">
      <c r="A3" s="873"/>
      <c r="B3" s="883" t="s">
        <v>9</v>
      </c>
      <c r="C3" s="886" t="s">
        <v>10</v>
      </c>
      <c r="D3" s="796" t="s">
        <v>11</v>
      </c>
      <c r="E3" s="1009" t="s">
        <v>16</v>
      </c>
      <c r="F3" s="971"/>
      <c r="G3" s="972" t="s">
        <v>5</v>
      </c>
      <c r="H3" s="971"/>
      <c r="I3" s="972" t="s">
        <v>0</v>
      </c>
      <c r="J3" s="971"/>
      <c r="K3" s="788" t="s">
        <v>12</v>
      </c>
      <c r="L3" s="973" t="s">
        <v>13</v>
      </c>
      <c r="M3" s="1006" t="s">
        <v>14</v>
      </c>
      <c r="N3" s="804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20.25" customHeight="1" thickBot="1">
      <c r="A4" s="873"/>
      <c r="B4" s="884"/>
      <c r="C4" s="887"/>
      <c r="D4" s="797"/>
      <c r="E4" s="856"/>
      <c r="F4" s="784"/>
      <c r="G4" s="786"/>
      <c r="H4" s="784"/>
      <c r="I4" s="786"/>
      <c r="J4" s="784"/>
      <c r="K4" s="788"/>
      <c r="L4" s="973"/>
      <c r="M4" s="1006"/>
      <c r="N4" s="980"/>
      <c r="O4" s="878"/>
      <c r="P4" s="878"/>
      <c r="Q4" s="878"/>
      <c r="R4" s="841"/>
      <c r="S4" s="842"/>
      <c r="T4" s="843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774"/>
      <c r="AK4" s="881"/>
    </row>
    <row r="5" spans="1:37" ht="20.25" customHeight="1" thickTop="1">
      <c r="A5" s="873"/>
      <c r="B5" s="884"/>
      <c r="C5" s="887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823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010" t="s">
        <v>17</v>
      </c>
      <c r="AF5" s="831" t="s">
        <v>18</v>
      </c>
      <c r="AG5" s="831" t="s">
        <v>19</v>
      </c>
      <c r="AH5" s="831" t="s">
        <v>20</v>
      </c>
      <c r="AI5" s="1013" t="s">
        <v>50</v>
      </c>
      <c r="AJ5" s="796" t="s">
        <v>14</v>
      </c>
      <c r="AK5" s="881"/>
    </row>
    <row r="6" spans="1:37" ht="20.25" customHeight="1" thickBot="1">
      <c r="A6" s="874"/>
      <c r="B6" s="885"/>
      <c r="C6" s="888"/>
      <c r="D6" s="798"/>
      <c r="E6" s="78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94"/>
      <c r="S6" s="835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7"/>
      <c r="AE6" s="1011"/>
      <c r="AF6" s="1012"/>
      <c r="AG6" s="1012"/>
      <c r="AH6" s="1012"/>
      <c r="AI6" s="1014"/>
      <c r="AJ6" s="798"/>
      <c r="AK6" s="882"/>
    </row>
    <row r="7" spans="1:37" ht="20.399999999999999" thickBot="1">
      <c r="A7" s="449" t="s">
        <v>146</v>
      </c>
      <c r="B7" s="1">
        <v>5</v>
      </c>
      <c r="C7" s="240">
        <v>15</v>
      </c>
      <c r="D7" s="228">
        <f>SUM(B7:C7)</f>
        <v>20</v>
      </c>
      <c r="E7" s="35">
        <v>2</v>
      </c>
      <c r="F7" s="36">
        <v>5</v>
      </c>
      <c r="G7" s="36">
        <v>3</v>
      </c>
      <c r="H7" s="36">
        <v>10</v>
      </c>
      <c r="I7" s="36">
        <v>0</v>
      </c>
      <c r="J7" s="161">
        <v>0</v>
      </c>
      <c r="K7" s="43">
        <f>E7+G7+I7</f>
        <v>5</v>
      </c>
      <c r="L7" s="43">
        <f>F7+H7+J7</f>
        <v>15</v>
      </c>
      <c r="M7" s="231">
        <f>L7+K7</f>
        <v>20</v>
      </c>
      <c r="N7" s="4">
        <v>0</v>
      </c>
      <c r="O7" s="2">
        <v>7</v>
      </c>
      <c r="P7" s="2">
        <f>N7+O7</f>
        <v>7</v>
      </c>
      <c r="Q7" s="5">
        <f>P7/D7</f>
        <v>0.35</v>
      </c>
      <c r="R7" s="157">
        <v>0</v>
      </c>
      <c r="S7" s="223">
        <v>4</v>
      </c>
      <c r="T7" s="228">
        <v>4</v>
      </c>
      <c r="U7" s="153">
        <v>3</v>
      </c>
      <c r="V7" s="159">
        <v>1</v>
      </c>
      <c r="W7" s="159">
        <v>0</v>
      </c>
      <c r="X7" s="228">
        <v>4</v>
      </c>
      <c r="Y7" s="336">
        <v>4</v>
      </c>
      <c r="Z7" s="159">
        <v>0</v>
      </c>
      <c r="AA7" s="159">
        <v>0</v>
      </c>
      <c r="AB7" s="159">
        <v>0</v>
      </c>
      <c r="AC7" s="159">
        <v>0</v>
      </c>
      <c r="AD7" s="228">
        <v>4</v>
      </c>
      <c r="AE7" s="35">
        <v>0</v>
      </c>
      <c r="AF7" s="36">
        <v>0</v>
      </c>
      <c r="AG7" s="36">
        <v>0</v>
      </c>
      <c r="AH7" s="36">
        <v>2</v>
      </c>
      <c r="AI7" s="161">
        <v>2</v>
      </c>
      <c r="AJ7" s="228">
        <v>4</v>
      </c>
      <c r="AK7" s="364">
        <f>AJ7/D7</f>
        <v>0.2</v>
      </c>
    </row>
    <row r="8" spans="1:37" ht="20.399999999999999" thickBot="1">
      <c r="A8" s="449" t="s">
        <v>147</v>
      </c>
      <c r="B8" s="1">
        <v>4</v>
      </c>
      <c r="C8" s="240">
        <v>17</v>
      </c>
      <c r="D8" s="228">
        <f t="shared" ref="D8:D20" si="0">SUM(B8:C8)</f>
        <v>21</v>
      </c>
      <c r="E8" s="35">
        <v>1</v>
      </c>
      <c r="F8" s="36">
        <v>7</v>
      </c>
      <c r="G8" s="36">
        <v>1</v>
      </c>
      <c r="H8" s="36">
        <v>5</v>
      </c>
      <c r="I8" s="36">
        <v>2</v>
      </c>
      <c r="J8" s="161">
        <v>5</v>
      </c>
      <c r="K8" s="43">
        <f t="shared" ref="K8:K19" si="1">E8+G8+I8</f>
        <v>4</v>
      </c>
      <c r="L8" s="43">
        <f t="shared" ref="L8:L19" si="2">F8+H8+J8</f>
        <v>17</v>
      </c>
      <c r="M8" s="239">
        <f t="shared" ref="M8:M19" si="3">L8+K8</f>
        <v>21</v>
      </c>
      <c r="N8" s="4">
        <v>4</v>
      </c>
      <c r="O8" s="2">
        <v>17</v>
      </c>
      <c r="P8" s="2">
        <f t="shared" ref="P8:P20" si="4">N8+O8</f>
        <v>21</v>
      </c>
      <c r="Q8" s="5">
        <f t="shared" ref="Q8:Q20" si="5">P8/D8</f>
        <v>1</v>
      </c>
      <c r="R8" s="157">
        <v>4</v>
      </c>
      <c r="S8" s="223">
        <v>17</v>
      </c>
      <c r="T8" s="229">
        <v>21</v>
      </c>
      <c r="U8" s="153">
        <v>8</v>
      </c>
      <c r="V8" s="159">
        <v>6</v>
      </c>
      <c r="W8" s="159">
        <v>7</v>
      </c>
      <c r="X8" s="230">
        <v>21</v>
      </c>
      <c r="Y8" s="336">
        <v>0</v>
      </c>
      <c r="Z8" s="159">
        <v>0</v>
      </c>
      <c r="AA8" s="159">
        <v>12</v>
      </c>
      <c r="AB8" s="159">
        <v>5</v>
      </c>
      <c r="AC8" s="159">
        <v>4</v>
      </c>
      <c r="AD8" s="239">
        <v>21</v>
      </c>
      <c r="AE8" s="35">
        <v>1</v>
      </c>
      <c r="AF8" s="36">
        <v>1</v>
      </c>
      <c r="AG8" s="36">
        <v>15</v>
      </c>
      <c r="AH8" s="36">
        <v>3</v>
      </c>
      <c r="AI8" s="161">
        <v>1</v>
      </c>
      <c r="AJ8" s="237">
        <v>21</v>
      </c>
      <c r="AK8" s="364">
        <f t="shared" ref="AK8:AK20" si="6">AJ8/D8</f>
        <v>1</v>
      </c>
    </row>
    <row r="9" spans="1:37" ht="20.399999999999999" thickBot="1">
      <c r="A9" s="449" t="s">
        <v>148</v>
      </c>
      <c r="B9" s="1">
        <v>4</v>
      </c>
      <c r="C9" s="240">
        <v>17</v>
      </c>
      <c r="D9" s="228">
        <f t="shared" si="0"/>
        <v>21</v>
      </c>
      <c r="E9" s="35">
        <v>1</v>
      </c>
      <c r="F9" s="36">
        <v>2</v>
      </c>
      <c r="G9" s="36">
        <v>2</v>
      </c>
      <c r="H9" s="36">
        <v>5</v>
      </c>
      <c r="I9" s="36">
        <v>1</v>
      </c>
      <c r="J9" s="161">
        <v>10</v>
      </c>
      <c r="K9" s="43">
        <f t="shared" si="1"/>
        <v>4</v>
      </c>
      <c r="L9" s="43">
        <f t="shared" si="2"/>
        <v>17</v>
      </c>
      <c r="M9" s="239">
        <f t="shared" si="3"/>
        <v>21</v>
      </c>
      <c r="N9" s="4">
        <v>0</v>
      </c>
      <c r="O9" s="2">
        <v>0</v>
      </c>
      <c r="P9" s="2">
        <f t="shared" si="4"/>
        <v>0</v>
      </c>
      <c r="Q9" s="5">
        <f t="shared" si="5"/>
        <v>0</v>
      </c>
      <c r="R9" s="157">
        <v>0</v>
      </c>
      <c r="S9" s="223">
        <v>0</v>
      </c>
      <c r="T9" s="229">
        <v>0</v>
      </c>
      <c r="U9" s="153">
        <v>0</v>
      </c>
      <c r="V9" s="159">
        <v>0</v>
      </c>
      <c r="W9" s="159">
        <v>0</v>
      </c>
      <c r="X9" s="239">
        <v>0</v>
      </c>
      <c r="Y9" s="336">
        <v>0</v>
      </c>
      <c r="Z9" s="159">
        <v>0</v>
      </c>
      <c r="AA9" s="159">
        <v>0</v>
      </c>
      <c r="AB9" s="159">
        <v>0</v>
      </c>
      <c r="AC9" s="159">
        <v>0</v>
      </c>
      <c r="AD9" s="239">
        <v>0</v>
      </c>
      <c r="AE9" s="35">
        <v>0</v>
      </c>
      <c r="AF9" s="36">
        <v>0</v>
      </c>
      <c r="AG9" s="36">
        <v>0</v>
      </c>
      <c r="AH9" s="36">
        <v>0</v>
      </c>
      <c r="AI9" s="161">
        <v>0</v>
      </c>
      <c r="AJ9" s="237">
        <v>0</v>
      </c>
      <c r="AK9" s="364">
        <f t="shared" si="6"/>
        <v>0</v>
      </c>
    </row>
    <row r="10" spans="1:37" ht="20.399999999999999" thickBot="1">
      <c r="A10" s="449" t="s">
        <v>149</v>
      </c>
      <c r="B10" s="1">
        <v>36</v>
      </c>
      <c r="C10" s="240">
        <v>64</v>
      </c>
      <c r="D10" s="228">
        <f t="shared" si="0"/>
        <v>100</v>
      </c>
      <c r="E10" s="35">
        <v>14</v>
      </c>
      <c r="F10" s="36">
        <v>15</v>
      </c>
      <c r="G10" s="36">
        <v>8</v>
      </c>
      <c r="H10" s="36">
        <v>31</v>
      </c>
      <c r="I10" s="36">
        <v>14</v>
      </c>
      <c r="J10" s="161">
        <v>18</v>
      </c>
      <c r="K10" s="43">
        <f t="shared" si="1"/>
        <v>36</v>
      </c>
      <c r="L10" s="43">
        <f t="shared" si="2"/>
        <v>64</v>
      </c>
      <c r="M10" s="237">
        <f t="shared" si="3"/>
        <v>100</v>
      </c>
      <c r="N10" s="4">
        <v>36</v>
      </c>
      <c r="O10" s="2">
        <v>64</v>
      </c>
      <c r="P10" s="2">
        <f t="shared" si="4"/>
        <v>100</v>
      </c>
      <c r="Q10" s="5">
        <f t="shared" si="5"/>
        <v>1</v>
      </c>
      <c r="R10" s="157">
        <v>36</v>
      </c>
      <c r="S10" s="223">
        <v>64</v>
      </c>
      <c r="T10" s="229">
        <v>100</v>
      </c>
      <c r="U10" s="153">
        <v>29</v>
      </c>
      <c r="V10" s="159">
        <v>39</v>
      </c>
      <c r="W10" s="159">
        <v>32</v>
      </c>
      <c r="X10" s="239">
        <v>100</v>
      </c>
      <c r="Y10" s="336">
        <v>1</v>
      </c>
      <c r="Z10" s="159">
        <v>9</v>
      </c>
      <c r="AA10" s="159">
        <v>47</v>
      </c>
      <c r="AB10" s="159">
        <v>30</v>
      </c>
      <c r="AC10" s="159">
        <v>13</v>
      </c>
      <c r="AD10" s="239">
        <v>100</v>
      </c>
      <c r="AE10" s="35">
        <v>4</v>
      </c>
      <c r="AF10" s="36">
        <v>21</v>
      </c>
      <c r="AG10" s="36">
        <v>43</v>
      </c>
      <c r="AH10" s="36">
        <v>32</v>
      </c>
      <c r="AI10" s="161">
        <v>0</v>
      </c>
      <c r="AJ10" s="237">
        <v>100</v>
      </c>
      <c r="AK10" s="364">
        <f t="shared" si="6"/>
        <v>1</v>
      </c>
    </row>
    <row r="11" spans="1:37" ht="20.399999999999999" thickBot="1">
      <c r="A11" s="449" t="s">
        <v>150</v>
      </c>
      <c r="B11" s="1">
        <v>5</v>
      </c>
      <c r="C11" s="240">
        <v>15</v>
      </c>
      <c r="D11" s="228">
        <f t="shared" si="0"/>
        <v>20</v>
      </c>
      <c r="E11" s="35">
        <v>0</v>
      </c>
      <c r="F11" s="36">
        <v>0</v>
      </c>
      <c r="G11" s="36">
        <v>5</v>
      </c>
      <c r="H11" s="36">
        <v>15</v>
      </c>
      <c r="I11" s="36">
        <v>0</v>
      </c>
      <c r="J11" s="161">
        <v>0</v>
      </c>
      <c r="K11" s="43">
        <f t="shared" si="1"/>
        <v>5</v>
      </c>
      <c r="L11" s="43">
        <f t="shared" si="2"/>
        <v>15</v>
      </c>
      <c r="M11" s="230">
        <f t="shared" si="3"/>
        <v>20</v>
      </c>
      <c r="N11" s="4">
        <v>2</v>
      </c>
      <c r="O11" s="2">
        <v>7</v>
      </c>
      <c r="P11" s="2">
        <f t="shared" si="4"/>
        <v>9</v>
      </c>
      <c r="Q11" s="5">
        <f t="shared" si="5"/>
        <v>0.45</v>
      </c>
      <c r="R11" s="157">
        <v>5</v>
      </c>
      <c r="S11" s="223">
        <v>15</v>
      </c>
      <c r="T11" s="229">
        <v>20</v>
      </c>
      <c r="U11" s="153">
        <v>0</v>
      </c>
      <c r="V11" s="159">
        <v>20</v>
      </c>
      <c r="W11" s="159">
        <v>0</v>
      </c>
      <c r="X11" s="237">
        <v>20</v>
      </c>
      <c r="Y11" s="336">
        <v>0</v>
      </c>
      <c r="Z11" s="159">
        <v>0</v>
      </c>
      <c r="AA11" s="159">
        <v>0</v>
      </c>
      <c r="AB11" s="159">
        <v>20</v>
      </c>
      <c r="AC11" s="159">
        <v>0</v>
      </c>
      <c r="AD11" s="239">
        <v>20</v>
      </c>
      <c r="AE11" s="35">
        <v>4</v>
      </c>
      <c r="AF11" s="36">
        <v>9</v>
      </c>
      <c r="AG11" s="36">
        <v>6</v>
      </c>
      <c r="AH11" s="36">
        <v>1</v>
      </c>
      <c r="AI11" s="161">
        <v>0</v>
      </c>
      <c r="AJ11" s="237">
        <v>20</v>
      </c>
      <c r="AK11" s="364">
        <f t="shared" si="6"/>
        <v>1</v>
      </c>
    </row>
    <row r="12" spans="1:37" ht="20.399999999999999" thickBot="1">
      <c r="A12" s="449" t="s">
        <v>151</v>
      </c>
      <c r="B12" s="1">
        <v>20</v>
      </c>
      <c r="C12" s="240">
        <v>45</v>
      </c>
      <c r="D12" s="228">
        <f t="shared" si="0"/>
        <v>65</v>
      </c>
      <c r="E12" s="35">
        <v>2</v>
      </c>
      <c r="F12" s="36">
        <v>10</v>
      </c>
      <c r="G12" s="36">
        <v>15</v>
      </c>
      <c r="H12" s="36">
        <v>25</v>
      </c>
      <c r="I12" s="36">
        <v>3</v>
      </c>
      <c r="J12" s="161">
        <v>10</v>
      </c>
      <c r="K12" s="43">
        <f t="shared" si="1"/>
        <v>20</v>
      </c>
      <c r="L12" s="43">
        <f t="shared" si="2"/>
        <v>45</v>
      </c>
      <c r="M12" s="239">
        <f t="shared" si="3"/>
        <v>65</v>
      </c>
      <c r="N12" s="4">
        <v>10</v>
      </c>
      <c r="O12" s="2">
        <v>35</v>
      </c>
      <c r="P12" s="2">
        <f t="shared" si="4"/>
        <v>45</v>
      </c>
      <c r="Q12" s="5">
        <f t="shared" si="5"/>
        <v>0.69230769230769229</v>
      </c>
      <c r="R12" s="157">
        <v>3</v>
      </c>
      <c r="S12" s="223">
        <v>6</v>
      </c>
      <c r="T12" s="229">
        <v>9</v>
      </c>
      <c r="U12" s="153">
        <v>2</v>
      </c>
      <c r="V12" s="159">
        <v>4</v>
      </c>
      <c r="W12" s="159">
        <v>3</v>
      </c>
      <c r="X12" s="230">
        <v>9</v>
      </c>
      <c r="Y12" s="336">
        <v>1</v>
      </c>
      <c r="Z12" s="159">
        <v>0</v>
      </c>
      <c r="AA12" s="159">
        <v>2</v>
      </c>
      <c r="AB12" s="159">
        <v>5</v>
      </c>
      <c r="AC12" s="159">
        <v>1</v>
      </c>
      <c r="AD12" s="237">
        <v>9</v>
      </c>
      <c r="AE12" s="35">
        <v>4</v>
      </c>
      <c r="AF12" s="36">
        <v>1</v>
      </c>
      <c r="AG12" s="36">
        <v>1</v>
      </c>
      <c r="AH12" s="36">
        <v>2</v>
      </c>
      <c r="AI12" s="161">
        <v>1</v>
      </c>
      <c r="AJ12" s="237">
        <v>9</v>
      </c>
      <c r="AK12" s="364">
        <f t="shared" si="6"/>
        <v>0.13846153846153847</v>
      </c>
    </row>
    <row r="13" spans="1:37" ht="20.399999999999999" thickBot="1">
      <c r="A13" s="449" t="s">
        <v>152</v>
      </c>
      <c r="B13" s="1">
        <f>K13</f>
        <v>4</v>
      </c>
      <c r="C13" s="240">
        <f>L13</f>
        <v>16</v>
      </c>
      <c r="D13" s="228">
        <f t="shared" si="0"/>
        <v>20</v>
      </c>
      <c r="E13" s="35">
        <v>3</v>
      </c>
      <c r="F13" s="36">
        <v>10</v>
      </c>
      <c r="G13" s="36">
        <v>0</v>
      </c>
      <c r="H13" s="36">
        <v>5</v>
      </c>
      <c r="I13" s="36">
        <v>1</v>
      </c>
      <c r="J13" s="161">
        <v>1</v>
      </c>
      <c r="K13" s="43">
        <f t="shared" si="1"/>
        <v>4</v>
      </c>
      <c r="L13" s="43">
        <f t="shared" si="2"/>
        <v>16</v>
      </c>
      <c r="M13" s="239">
        <f t="shared" si="3"/>
        <v>20</v>
      </c>
      <c r="N13" s="4">
        <v>0</v>
      </c>
      <c r="O13" s="2">
        <v>4</v>
      </c>
      <c r="P13" s="2">
        <f t="shared" si="4"/>
        <v>4</v>
      </c>
      <c r="Q13" s="5">
        <f t="shared" si="5"/>
        <v>0.2</v>
      </c>
      <c r="R13" s="157">
        <v>0</v>
      </c>
      <c r="S13" s="223">
        <v>4</v>
      </c>
      <c r="T13" s="229">
        <f>R13+S13</f>
        <v>4</v>
      </c>
      <c r="U13" s="153">
        <v>4</v>
      </c>
      <c r="V13" s="159">
        <v>0</v>
      </c>
      <c r="W13" s="159">
        <v>0</v>
      </c>
      <c r="X13" s="237">
        <f>SUM(U13:U13)</f>
        <v>4</v>
      </c>
      <c r="Y13" s="336">
        <v>0</v>
      </c>
      <c r="Z13" s="159">
        <v>1</v>
      </c>
      <c r="AA13" s="159">
        <v>3</v>
      </c>
      <c r="AB13" s="159">
        <v>0</v>
      </c>
      <c r="AC13" s="159">
        <v>0</v>
      </c>
      <c r="AD13" s="237">
        <f>SUM(Y13:AC13)</f>
        <v>4</v>
      </c>
      <c r="AE13" s="35">
        <v>0</v>
      </c>
      <c r="AF13" s="36">
        <v>0</v>
      </c>
      <c r="AG13" s="36">
        <v>1</v>
      </c>
      <c r="AH13" s="36">
        <v>3</v>
      </c>
      <c r="AI13" s="161">
        <v>0</v>
      </c>
      <c r="AJ13" s="237">
        <f>SUM(AE13:AI13)</f>
        <v>4</v>
      </c>
      <c r="AK13" s="364">
        <f t="shared" si="6"/>
        <v>0.2</v>
      </c>
    </row>
    <row r="14" spans="1:37" ht="20.399999999999999" thickBot="1">
      <c r="A14" s="449" t="s">
        <v>153</v>
      </c>
      <c r="B14" s="1">
        <v>2</v>
      </c>
      <c r="C14" s="240">
        <v>15</v>
      </c>
      <c r="D14" s="228">
        <f t="shared" si="0"/>
        <v>17</v>
      </c>
      <c r="E14" s="35">
        <v>0</v>
      </c>
      <c r="F14" s="36">
        <v>0</v>
      </c>
      <c r="G14" s="36">
        <v>1</v>
      </c>
      <c r="H14" s="36">
        <v>13</v>
      </c>
      <c r="I14" s="36">
        <v>1</v>
      </c>
      <c r="J14" s="161">
        <v>2</v>
      </c>
      <c r="K14" s="43">
        <f t="shared" si="1"/>
        <v>2</v>
      </c>
      <c r="L14" s="43">
        <f t="shared" si="2"/>
        <v>15</v>
      </c>
      <c r="M14" s="239">
        <f t="shared" si="3"/>
        <v>17</v>
      </c>
      <c r="N14" s="4">
        <v>2</v>
      </c>
      <c r="O14" s="2">
        <v>11</v>
      </c>
      <c r="P14" s="2">
        <f t="shared" si="4"/>
        <v>13</v>
      </c>
      <c r="Q14" s="5">
        <f t="shared" si="5"/>
        <v>0.76470588235294112</v>
      </c>
      <c r="R14" s="157">
        <v>0</v>
      </c>
      <c r="S14" s="223">
        <v>0</v>
      </c>
      <c r="T14" s="229">
        <v>0</v>
      </c>
      <c r="U14" s="153">
        <v>0</v>
      </c>
      <c r="V14" s="159">
        <v>0</v>
      </c>
      <c r="W14" s="159">
        <v>0</v>
      </c>
      <c r="X14" s="230">
        <v>0</v>
      </c>
      <c r="Y14" s="336">
        <v>0</v>
      </c>
      <c r="Z14" s="159">
        <v>0</v>
      </c>
      <c r="AA14" s="159">
        <v>0</v>
      </c>
      <c r="AB14" s="159">
        <v>0</v>
      </c>
      <c r="AC14" s="159">
        <v>0</v>
      </c>
      <c r="AD14" s="229">
        <v>0</v>
      </c>
      <c r="AE14" s="35">
        <v>0</v>
      </c>
      <c r="AF14" s="36">
        <v>0</v>
      </c>
      <c r="AG14" s="36">
        <v>0</v>
      </c>
      <c r="AH14" s="36">
        <v>0</v>
      </c>
      <c r="AI14" s="161">
        <v>0</v>
      </c>
      <c r="AJ14" s="237">
        <v>0</v>
      </c>
      <c r="AK14" s="364">
        <f t="shared" si="6"/>
        <v>0</v>
      </c>
    </row>
    <row r="15" spans="1:37" ht="20.399999999999999" thickBot="1">
      <c r="A15" s="449" t="s">
        <v>154</v>
      </c>
      <c r="B15" s="1">
        <v>6</v>
      </c>
      <c r="C15" s="240">
        <v>24</v>
      </c>
      <c r="D15" s="228">
        <f t="shared" si="0"/>
        <v>30</v>
      </c>
      <c r="E15" s="35">
        <v>1</v>
      </c>
      <c r="F15" s="36">
        <v>4</v>
      </c>
      <c r="G15" s="36">
        <v>2</v>
      </c>
      <c r="H15" s="36">
        <v>7</v>
      </c>
      <c r="I15" s="36">
        <v>3</v>
      </c>
      <c r="J15" s="161">
        <v>13</v>
      </c>
      <c r="K15" s="43">
        <f t="shared" si="1"/>
        <v>6</v>
      </c>
      <c r="L15" s="43">
        <f t="shared" si="2"/>
        <v>24</v>
      </c>
      <c r="M15" s="239">
        <f t="shared" si="3"/>
        <v>30</v>
      </c>
      <c r="N15" s="4">
        <v>1</v>
      </c>
      <c r="O15" s="2">
        <v>12</v>
      </c>
      <c r="P15" s="2">
        <f t="shared" si="4"/>
        <v>13</v>
      </c>
      <c r="Q15" s="5">
        <f t="shared" si="5"/>
        <v>0.43333333333333335</v>
      </c>
      <c r="R15" s="157">
        <v>0</v>
      </c>
      <c r="S15" s="223">
        <v>1</v>
      </c>
      <c r="T15" s="229">
        <v>1</v>
      </c>
      <c r="U15" s="153">
        <v>1</v>
      </c>
      <c r="V15" s="159">
        <v>0</v>
      </c>
      <c r="W15" s="159">
        <v>0</v>
      </c>
      <c r="X15" s="239">
        <v>1</v>
      </c>
      <c r="Y15" s="336">
        <v>0</v>
      </c>
      <c r="Z15" s="159">
        <v>0</v>
      </c>
      <c r="AA15" s="159">
        <v>0</v>
      </c>
      <c r="AB15" s="159">
        <v>0</v>
      </c>
      <c r="AC15" s="159">
        <v>1</v>
      </c>
      <c r="AD15" s="230">
        <v>1</v>
      </c>
      <c r="AE15" s="35">
        <v>0</v>
      </c>
      <c r="AF15" s="36">
        <v>0</v>
      </c>
      <c r="AG15" s="36">
        <v>1</v>
      </c>
      <c r="AH15" s="36">
        <v>0</v>
      </c>
      <c r="AI15" s="161">
        <v>0</v>
      </c>
      <c r="AJ15" s="237">
        <v>1</v>
      </c>
      <c r="AK15" s="364">
        <f t="shared" si="6"/>
        <v>3.3333333333333333E-2</v>
      </c>
    </row>
    <row r="16" spans="1:37" ht="20.399999999999999" thickBot="1">
      <c r="A16" s="449" t="s">
        <v>155</v>
      </c>
      <c r="B16" s="1">
        <v>11</v>
      </c>
      <c r="C16" s="240">
        <v>20</v>
      </c>
      <c r="D16" s="228">
        <f t="shared" si="0"/>
        <v>31</v>
      </c>
      <c r="E16" s="35">
        <v>0</v>
      </c>
      <c r="F16" s="36">
        <v>5</v>
      </c>
      <c r="G16" s="36">
        <v>3</v>
      </c>
      <c r="H16" s="36">
        <v>2</v>
      </c>
      <c r="I16" s="36">
        <v>8</v>
      </c>
      <c r="J16" s="161">
        <v>13</v>
      </c>
      <c r="K16" s="43">
        <f t="shared" si="1"/>
        <v>11</v>
      </c>
      <c r="L16" s="43">
        <f t="shared" si="2"/>
        <v>20</v>
      </c>
      <c r="M16" s="239">
        <f t="shared" si="3"/>
        <v>31</v>
      </c>
      <c r="N16" s="4">
        <v>10</v>
      </c>
      <c r="O16" s="2">
        <v>15</v>
      </c>
      <c r="P16" s="2">
        <f t="shared" si="4"/>
        <v>25</v>
      </c>
      <c r="Q16" s="5">
        <f t="shared" si="5"/>
        <v>0.80645161290322576</v>
      </c>
      <c r="R16" s="157">
        <v>3</v>
      </c>
      <c r="S16" s="223">
        <v>2</v>
      </c>
      <c r="T16" s="229">
        <v>5</v>
      </c>
      <c r="U16" s="153">
        <v>2</v>
      </c>
      <c r="V16" s="159">
        <v>2</v>
      </c>
      <c r="W16" s="159">
        <v>1</v>
      </c>
      <c r="X16" s="237">
        <v>5</v>
      </c>
      <c r="Y16" s="336">
        <v>0</v>
      </c>
      <c r="Z16" s="159">
        <v>0</v>
      </c>
      <c r="AA16" s="159">
        <v>0</v>
      </c>
      <c r="AB16" s="159">
        <v>3</v>
      </c>
      <c r="AC16" s="159">
        <v>2</v>
      </c>
      <c r="AD16" s="239">
        <v>5</v>
      </c>
      <c r="AE16" s="35">
        <v>0</v>
      </c>
      <c r="AF16" s="36">
        <v>0</v>
      </c>
      <c r="AG16" s="36">
        <v>1</v>
      </c>
      <c r="AH16" s="36">
        <v>1</v>
      </c>
      <c r="AI16" s="161">
        <v>3</v>
      </c>
      <c r="AJ16" s="237">
        <v>5</v>
      </c>
      <c r="AK16" s="364">
        <f t="shared" si="6"/>
        <v>0.16129032258064516</v>
      </c>
    </row>
    <row r="17" spans="1:37" ht="20.399999999999999" thickBot="1">
      <c r="A17" s="449" t="s">
        <v>156</v>
      </c>
      <c r="B17" s="1">
        <v>2</v>
      </c>
      <c r="C17" s="240">
        <v>7</v>
      </c>
      <c r="D17" s="228">
        <f t="shared" si="0"/>
        <v>9</v>
      </c>
      <c r="E17" s="35">
        <v>0</v>
      </c>
      <c r="F17" s="36">
        <v>0</v>
      </c>
      <c r="G17" s="36">
        <v>0</v>
      </c>
      <c r="H17" s="36">
        <v>3</v>
      </c>
      <c r="I17" s="36">
        <v>2</v>
      </c>
      <c r="J17" s="161">
        <v>4</v>
      </c>
      <c r="K17" s="43">
        <f t="shared" si="1"/>
        <v>2</v>
      </c>
      <c r="L17" s="43">
        <f t="shared" si="2"/>
        <v>7</v>
      </c>
      <c r="M17" s="239">
        <f t="shared" si="3"/>
        <v>9</v>
      </c>
      <c r="N17" s="4">
        <v>2</v>
      </c>
      <c r="O17" s="2">
        <v>7</v>
      </c>
      <c r="P17" s="2">
        <f t="shared" si="4"/>
        <v>9</v>
      </c>
      <c r="Q17" s="5">
        <f t="shared" si="5"/>
        <v>1</v>
      </c>
      <c r="R17" s="157">
        <v>2</v>
      </c>
      <c r="S17" s="223">
        <v>7</v>
      </c>
      <c r="T17" s="229">
        <v>9</v>
      </c>
      <c r="U17" s="153">
        <v>0</v>
      </c>
      <c r="V17" s="159">
        <v>3</v>
      </c>
      <c r="W17" s="159">
        <v>6</v>
      </c>
      <c r="X17" s="237">
        <v>9</v>
      </c>
      <c r="Y17" s="336">
        <v>0</v>
      </c>
      <c r="Z17" s="159">
        <v>0</v>
      </c>
      <c r="AA17" s="159">
        <v>6</v>
      </c>
      <c r="AB17" s="159">
        <v>0</v>
      </c>
      <c r="AC17" s="159">
        <v>3</v>
      </c>
      <c r="AD17" s="239">
        <v>9</v>
      </c>
      <c r="AE17" s="35">
        <v>6</v>
      </c>
      <c r="AF17" s="36">
        <v>1</v>
      </c>
      <c r="AG17" s="36">
        <v>2</v>
      </c>
      <c r="AH17" s="36">
        <v>0</v>
      </c>
      <c r="AI17" s="161">
        <v>0</v>
      </c>
      <c r="AJ17" s="237">
        <v>9</v>
      </c>
      <c r="AK17" s="364">
        <f t="shared" si="6"/>
        <v>1</v>
      </c>
    </row>
    <row r="18" spans="1:37" ht="20.399999999999999" thickBot="1">
      <c r="A18" s="449" t="s">
        <v>157</v>
      </c>
      <c r="B18" s="1">
        <v>5</v>
      </c>
      <c r="C18" s="240">
        <v>18</v>
      </c>
      <c r="D18" s="228">
        <f t="shared" si="0"/>
        <v>23</v>
      </c>
      <c r="E18" s="35">
        <v>0</v>
      </c>
      <c r="F18" s="36">
        <v>0</v>
      </c>
      <c r="G18" s="36">
        <v>0</v>
      </c>
      <c r="H18" s="36">
        <v>0</v>
      </c>
      <c r="I18" s="36">
        <v>5</v>
      </c>
      <c r="J18" s="161">
        <v>18</v>
      </c>
      <c r="K18" s="43">
        <f t="shared" si="1"/>
        <v>5</v>
      </c>
      <c r="L18" s="43">
        <f t="shared" si="2"/>
        <v>18</v>
      </c>
      <c r="M18" s="237">
        <f t="shared" si="3"/>
        <v>23</v>
      </c>
      <c r="N18" s="4">
        <v>2</v>
      </c>
      <c r="O18" s="2">
        <v>8</v>
      </c>
      <c r="P18" s="2">
        <f t="shared" si="4"/>
        <v>10</v>
      </c>
      <c r="Q18" s="5">
        <f t="shared" si="5"/>
        <v>0.43478260869565216</v>
      </c>
      <c r="R18" s="157">
        <v>0</v>
      </c>
      <c r="S18" s="223">
        <v>0</v>
      </c>
      <c r="T18" s="229">
        <v>0</v>
      </c>
      <c r="U18" s="153">
        <v>0</v>
      </c>
      <c r="V18" s="159">
        <v>0</v>
      </c>
      <c r="W18" s="159">
        <v>0</v>
      </c>
      <c r="X18" s="239">
        <v>0</v>
      </c>
      <c r="Y18" s="336">
        <v>0</v>
      </c>
      <c r="Z18" s="159">
        <v>0</v>
      </c>
      <c r="AA18" s="159">
        <v>0</v>
      </c>
      <c r="AB18" s="159">
        <v>0</v>
      </c>
      <c r="AC18" s="159">
        <v>0</v>
      </c>
      <c r="AD18" s="238">
        <v>0</v>
      </c>
      <c r="AE18" s="35">
        <v>0</v>
      </c>
      <c r="AF18" s="36">
        <v>0</v>
      </c>
      <c r="AG18" s="36">
        <v>0</v>
      </c>
      <c r="AH18" s="36">
        <v>0</v>
      </c>
      <c r="AI18" s="161">
        <v>0</v>
      </c>
      <c r="AJ18" s="239">
        <v>0</v>
      </c>
      <c r="AK18" s="364">
        <f t="shared" si="6"/>
        <v>0</v>
      </c>
    </row>
    <row r="19" spans="1:37" ht="119.4" thickBot="1">
      <c r="A19" s="481" t="s">
        <v>158</v>
      </c>
      <c r="B19" s="1">
        <v>13</v>
      </c>
      <c r="C19" s="240">
        <v>26</v>
      </c>
      <c r="D19" s="228">
        <f t="shared" si="0"/>
        <v>39</v>
      </c>
      <c r="E19" s="35">
        <v>0</v>
      </c>
      <c r="F19" s="36">
        <v>2</v>
      </c>
      <c r="G19" s="36">
        <v>5</v>
      </c>
      <c r="H19" s="36">
        <v>11</v>
      </c>
      <c r="I19" s="36">
        <v>8</v>
      </c>
      <c r="J19" s="161">
        <v>13</v>
      </c>
      <c r="K19" s="43">
        <f t="shared" si="1"/>
        <v>13</v>
      </c>
      <c r="L19" s="43">
        <f t="shared" si="2"/>
        <v>26</v>
      </c>
      <c r="M19" s="230">
        <f t="shared" si="3"/>
        <v>39</v>
      </c>
      <c r="N19" s="4">
        <v>11</v>
      </c>
      <c r="O19" s="2">
        <v>24</v>
      </c>
      <c r="P19" s="2">
        <f t="shared" si="4"/>
        <v>35</v>
      </c>
      <c r="Q19" s="5">
        <f t="shared" si="5"/>
        <v>0.89743589743589747</v>
      </c>
      <c r="R19" s="157">
        <v>2</v>
      </c>
      <c r="S19" s="223">
        <v>3</v>
      </c>
      <c r="T19" s="229">
        <v>5</v>
      </c>
      <c r="U19" s="153">
        <v>0</v>
      </c>
      <c r="V19" s="159">
        <v>3</v>
      </c>
      <c r="W19" s="159">
        <v>2</v>
      </c>
      <c r="X19" s="228">
        <v>5</v>
      </c>
      <c r="Y19" s="336">
        <v>0</v>
      </c>
      <c r="Z19" s="159">
        <v>0</v>
      </c>
      <c r="AA19" s="159">
        <v>3</v>
      </c>
      <c r="AB19" s="159">
        <v>2</v>
      </c>
      <c r="AC19" s="159">
        <v>0</v>
      </c>
      <c r="AD19" s="229">
        <v>5</v>
      </c>
      <c r="AE19" s="336">
        <v>0</v>
      </c>
      <c r="AF19" s="159">
        <v>2</v>
      </c>
      <c r="AG19" s="159">
        <v>1</v>
      </c>
      <c r="AH19" s="159">
        <v>2</v>
      </c>
      <c r="AI19" s="159">
        <v>0</v>
      </c>
      <c r="AJ19" s="228">
        <v>5</v>
      </c>
      <c r="AK19" s="364">
        <f t="shared" si="6"/>
        <v>0.12820512820512819</v>
      </c>
    </row>
    <row r="20" spans="1:37" ht="20.399999999999999" thickBot="1">
      <c r="A20" s="450" t="s">
        <v>159</v>
      </c>
      <c r="B20" s="12">
        <f>SUM(B7:B19)</f>
        <v>117</v>
      </c>
      <c r="C20" s="242">
        <f>SUM(C7:C19)</f>
        <v>299</v>
      </c>
      <c r="D20" s="49">
        <f t="shared" si="0"/>
        <v>416</v>
      </c>
      <c r="E20" s="35">
        <f>SUM(E7:E19)</f>
        <v>24</v>
      </c>
      <c r="F20" s="155">
        <f t="shared" ref="F20:J20" si="7">SUM(F7:F19)</f>
        <v>60</v>
      </c>
      <c r="G20" s="155">
        <f t="shared" si="7"/>
        <v>45</v>
      </c>
      <c r="H20" s="155">
        <f t="shared" si="7"/>
        <v>132</v>
      </c>
      <c r="I20" s="155">
        <f t="shared" si="7"/>
        <v>48</v>
      </c>
      <c r="J20" s="155">
        <f t="shared" si="7"/>
        <v>107</v>
      </c>
      <c r="K20" s="43">
        <f>SUM(K7:K19)</f>
        <v>117</v>
      </c>
      <c r="L20" s="43">
        <f>SUM(L7:L19)</f>
        <v>299</v>
      </c>
      <c r="M20" s="237">
        <f>L20+K20</f>
        <v>416</v>
      </c>
      <c r="N20" s="13">
        <f>SUM(N7:N19)</f>
        <v>80</v>
      </c>
      <c r="O20" s="13">
        <f t="shared" ref="O20" si="8">SUM(O7:O19)</f>
        <v>211</v>
      </c>
      <c r="P20" s="2">
        <f t="shared" si="4"/>
        <v>291</v>
      </c>
      <c r="Q20" s="5">
        <f t="shared" si="5"/>
        <v>0.69951923076923073</v>
      </c>
      <c r="R20" s="170">
        <f>SUM(R7:R19)</f>
        <v>55</v>
      </c>
      <c r="S20" s="172">
        <f t="shared" ref="S20:AJ20" si="9">SUM(S7:S19)</f>
        <v>123</v>
      </c>
      <c r="T20" s="250">
        <f t="shared" si="9"/>
        <v>178</v>
      </c>
      <c r="U20" s="143">
        <f t="shared" si="9"/>
        <v>49</v>
      </c>
      <c r="V20" s="170">
        <f t="shared" si="9"/>
        <v>78</v>
      </c>
      <c r="W20" s="172">
        <f t="shared" si="9"/>
        <v>51</v>
      </c>
      <c r="X20" s="250">
        <f t="shared" si="9"/>
        <v>178</v>
      </c>
      <c r="Y20" s="143">
        <f t="shared" si="9"/>
        <v>6</v>
      </c>
      <c r="Z20" s="170">
        <f t="shared" si="9"/>
        <v>10</v>
      </c>
      <c r="AA20" s="170">
        <f t="shared" si="9"/>
        <v>73</v>
      </c>
      <c r="AB20" s="170">
        <f t="shared" si="9"/>
        <v>65</v>
      </c>
      <c r="AC20" s="172">
        <f t="shared" si="9"/>
        <v>24</v>
      </c>
      <c r="AD20" s="250">
        <f t="shared" si="9"/>
        <v>178</v>
      </c>
      <c r="AE20" s="143">
        <f t="shared" si="9"/>
        <v>19</v>
      </c>
      <c r="AF20" s="170">
        <f t="shared" si="9"/>
        <v>35</v>
      </c>
      <c r="AG20" s="170">
        <f t="shared" si="9"/>
        <v>71</v>
      </c>
      <c r="AH20" s="170">
        <f t="shared" si="9"/>
        <v>46</v>
      </c>
      <c r="AI20" s="172">
        <f t="shared" si="9"/>
        <v>7</v>
      </c>
      <c r="AJ20" s="250">
        <f t="shared" si="9"/>
        <v>178</v>
      </c>
      <c r="AK20" s="364">
        <f t="shared" si="6"/>
        <v>0.42788461538461536</v>
      </c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"/>
  <sheetViews>
    <sheetView view="pageBreakPreview" topLeftCell="H1" zoomScale="60" zoomScaleNormal="44" workbookViewId="0">
      <selection activeCell="L14" sqref="L14"/>
    </sheetView>
  </sheetViews>
  <sheetFormatPr defaultColWidth="9" defaultRowHeight="15.6"/>
  <cols>
    <col min="1" max="16384" width="9" style="178"/>
  </cols>
  <sheetData>
    <row r="1" spans="1:37" ht="71.25" customHeight="1" thickBot="1">
      <c r="A1" s="799" t="s">
        <v>160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986" t="s">
        <v>161</v>
      </c>
      <c r="B2" s="875" t="s">
        <v>162</v>
      </c>
      <c r="C2" s="876"/>
      <c r="D2" s="876"/>
      <c r="E2" s="975" t="s">
        <v>163</v>
      </c>
      <c r="F2" s="876"/>
      <c r="G2" s="876"/>
      <c r="H2" s="876"/>
      <c r="I2" s="876"/>
      <c r="J2" s="876"/>
      <c r="K2" s="876"/>
      <c r="L2" s="876"/>
      <c r="M2" s="976"/>
      <c r="N2" s="793" t="s">
        <v>33</v>
      </c>
      <c r="O2" s="794"/>
      <c r="P2" s="794"/>
      <c r="Q2" s="795"/>
      <c r="R2" s="879" t="s">
        <v>164</v>
      </c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80"/>
      <c r="AK2" s="823" t="s">
        <v>165</v>
      </c>
    </row>
    <row r="3" spans="1:37" ht="20.25" customHeight="1" thickTop="1">
      <c r="A3" s="873"/>
      <c r="B3" s="883" t="s">
        <v>9</v>
      </c>
      <c r="C3" s="812" t="s">
        <v>10</v>
      </c>
      <c r="D3" s="1015" t="s">
        <v>11</v>
      </c>
      <c r="E3" s="781" t="s">
        <v>16</v>
      </c>
      <c r="F3" s="782"/>
      <c r="G3" s="785" t="s">
        <v>5</v>
      </c>
      <c r="H3" s="782"/>
      <c r="I3" s="785" t="s">
        <v>0</v>
      </c>
      <c r="J3" s="782"/>
      <c r="K3" s="787" t="s">
        <v>12</v>
      </c>
      <c r="L3" s="790" t="s">
        <v>13</v>
      </c>
      <c r="M3" s="796" t="s">
        <v>14</v>
      </c>
      <c r="N3" s="804"/>
      <c r="O3" s="805"/>
      <c r="P3" s="805"/>
      <c r="Q3" s="805"/>
      <c r="R3" s="844" t="s">
        <v>69</v>
      </c>
      <c r="S3" s="845"/>
      <c r="T3" s="846"/>
      <c r="U3" s="838" t="s">
        <v>70</v>
      </c>
      <c r="V3" s="839"/>
      <c r="W3" s="839"/>
      <c r="X3" s="840"/>
      <c r="Y3" s="844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773"/>
      <c r="AK3" s="881"/>
    </row>
    <row r="4" spans="1:37" ht="16.2" thickBot="1">
      <c r="A4" s="873"/>
      <c r="B4" s="884"/>
      <c r="C4" s="813"/>
      <c r="D4" s="1006"/>
      <c r="E4" s="783"/>
      <c r="F4" s="784"/>
      <c r="G4" s="786"/>
      <c r="H4" s="784"/>
      <c r="I4" s="786"/>
      <c r="J4" s="784"/>
      <c r="K4" s="788"/>
      <c r="L4" s="791"/>
      <c r="M4" s="797"/>
      <c r="N4" s="980"/>
      <c r="O4" s="878"/>
      <c r="P4" s="878"/>
      <c r="Q4" s="878"/>
      <c r="R4" s="841"/>
      <c r="S4" s="842"/>
      <c r="T4" s="843"/>
      <c r="U4" s="841"/>
      <c r="V4" s="842"/>
      <c r="W4" s="842"/>
      <c r="X4" s="1008"/>
      <c r="Y4" s="841"/>
      <c r="Z4" s="842"/>
      <c r="AA4" s="842"/>
      <c r="AB4" s="842"/>
      <c r="AC4" s="842"/>
      <c r="AD4" s="1008"/>
      <c r="AE4" s="847"/>
      <c r="AF4" s="848"/>
      <c r="AG4" s="848"/>
      <c r="AH4" s="848"/>
      <c r="AI4" s="848"/>
      <c r="AJ4" s="774"/>
      <c r="AK4" s="881"/>
    </row>
    <row r="5" spans="1:37" ht="16.2" thickTop="1">
      <c r="A5" s="873"/>
      <c r="B5" s="884"/>
      <c r="C5" s="813"/>
      <c r="D5" s="1006"/>
      <c r="E5" s="775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791"/>
      <c r="M5" s="797"/>
      <c r="N5" s="890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5" t="s">
        <v>44</v>
      </c>
      <c r="X5" s="1017" t="s">
        <v>40</v>
      </c>
      <c r="Y5" s="836" t="s">
        <v>45</v>
      </c>
      <c r="Z5" s="825" t="s">
        <v>46</v>
      </c>
      <c r="AA5" s="825" t="s">
        <v>47</v>
      </c>
      <c r="AB5" s="825" t="s">
        <v>48</v>
      </c>
      <c r="AC5" s="827" t="s">
        <v>49</v>
      </c>
      <c r="AD5" s="796" t="s">
        <v>11</v>
      </c>
      <c r="AE5" s="1010" t="s">
        <v>17</v>
      </c>
      <c r="AF5" s="831" t="s">
        <v>18</v>
      </c>
      <c r="AG5" s="831" t="s">
        <v>19</v>
      </c>
      <c r="AH5" s="831" t="s">
        <v>20</v>
      </c>
      <c r="AI5" s="1013" t="s">
        <v>50</v>
      </c>
      <c r="AJ5" s="796" t="s">
        <v>14</v>
      </c>
      <c r="AK5" s="881"/>
    </row>
    <row r="6" spans="1:37" ht="16.2" thickBot="1">
      <c r="A6" s="874"/>
      <c r="B6" s="885"/>
      <c r="C6" s="814"/>
      <c r="D6" s="1016"/>
      <c r="E6" s="776"/>
      <c r="F6" s="778"/>
      <c r="G6" s="778"/>
      <c r="H6" s="778"/>
      <c r="I6" s="778"/>
      <c r="J6" s="778"/>
      <c r="K6" s="789"/>
      <c r="L6" s="792"/>
      <c r="M6" s="798"/>
      <c r="N6" s="891"/>
      <c r="O6" s="989"/>
      <c r="P6" s="989"/>
      <c r="Q6" s="893"/>
      <c r="R6" s="894"/>
      <c r="S6" s="835"/>
      <c r="T6" s="798"/>
      <c r="U6" s="824"/>
      <c r="V6" s="826"/>
      <c r="W6" s="826"/>
      <c r="X6" s="1018"/>
      <c r="Y6" s="837"/>
      <c r="Z6" s="826"/>
      <c r="AA6" s="826"/>
      <c r="AB6" s="826"/>
      <c r="AC6" s="828"/>
      <c r="AD6" s="798"/>
      <c r="AE6" s="1011"/>
      <c r="AF6" s="1012"/>
      <c r="AG6" s="1012"/>
      <c r="AH6" s="1012"/>
      <c r="AI6" s="1014"/>
      <c r="AJ6" s="798"/>
      <c r="AK6" s="882"/>
    </row>
    <row r="7" spans="1:37" ht="79.8" thickBot="1">
      <c r="A7" s="481" t="s">
        <v>166</v>
      </c>
      <c r="B7" s="1">
        <v>4</v>
      </c>
      <c r="C7" s="240">
        <v>34</v>
      </c>
      <c r="D7" s="231">
        <f>SUM(B7:C7)</f>
        <v>38</v>
      </c>
      <c r="E7" s="363">
        <v>0</v>
      </c>
      <c r="F7" s="329">
        <v>4</v>
      </c>
      <c r="G7" s="329">
        <v>1</v>
      </c>
      <c r="H7" s="329">
        <v>19</v>
      </c>
      <c r="I7" s="329">
        <v>3</v>
      </c>
      <c r="J7" s="223">
        <v>11</v>
      </c>
      <c r="K7" s="68">
        <f>SUM(E7,G7,I7)</f>
        <v>4</v>
      </c>
      <c r="L7" s="68">
        <f>SUM(F7,H7,J7)</f>
        <v>34</v>
      </c>
      <c r="M7" s="231">
        <f>K7+L7</f>
        <v>38</v>
      </c>
      <c r="N7" s="4">
        <v>3</v>
      </c>
      <c r="O7" s="2">
        <v>29</v>
      </c>
      <c r="P7" s="251">
        <f>SUM(N7:O7)</f>
        <v>32</v>
      </c>
      <c r="Q7" s="5">
        <f>P7/D7</f>
        <v>0.84210526315789469</v>
      </c>
      <c r="R7" s="157">
        <v>1</v>
      </c>
      <c r="S7" s="223">
        <v>2</v>
      </c>
      <c r="T7" s="228">
        <f>SUM(R7:S7)</f>
        <v>3</v>
      </c>
      <c r="U7" s="368">
        <v>0</v>
      </c>
      <c r="V7" s="159">
        <v>2</v>
      </c>
      <c r="W7" s="159">
        <v>1</v>
      </c>
      <c r="X7" s="228">
        <f>SUM(U7:W7)</f>
        <v>3</v>
      </c>
      <c r="Y7" s="336">
        <v>0</v>
      </c>
      <c r="Z7" s="159">
        <v>0</v>
      </c>
      <c r="AA7" s="159">
        <v>0</v>
      </c>
      <c r="AB7" s="159">
        <v>3</v>
      </c>
      <c r="AC7" s="159">
        <v>0</v>
      </c>
      <c r="AD7" s="228">
        <f>SUM(Y7:AC7)</f>
        <v>3</v>
      </c>
      <c r="AE7" s="35">
        <v>0</v>
      </c>
      <c r="AF7" s="36">
        <v>0</v>
      </c>
      <c r="AG7" s="36">
        <v>0</v>
      </c>
      <c r="AH7" s="36">
        <v>1</v>
      </c>
      <c r="AI7" s="161">
        <v>2</v>
      </c>
      <c r="AJ7" s="228">
        <f>SUM(AE7:AI7)</f>
        <v>3</v>
      </c>
      <c r="AK7" s="364">
        <f>AJ7/D7</f>
        <v>7.8947368421052627E-2</v>
      </c>
    </row>
    <row r="8" spans="1:37" ht="79.8" thickBot="1">
      <c r="A8" s="481" t="s">
        <v>167</v>
      </c>
      <c r="B8" s="1">
        <v>18</v>
      </c>
      <c r="C8" s="240">
        <v>27</v>
      </c>
      <c r="D8" s="237">
        <v>45</v>
      </c>
      <c r="E8" s="35">
        <v>0</v>
      </c>
      <c r="F8" s="36">
        <v>6</v>
      </c>
      <c r="G8" s="36">
        <v>12</v>
      </c>
      <c r="H8" s="36">
        <v>10</v>
      </c>
      <c r="I8" s="36">
        <v>6</v>
      </c>
      <c r="J8" s="161">
        <v>11</v>
      </c>
      <c r="K8" s="43">
        <f t="shared" ref="K8:K10" si="0">SUM(E8,G8,I8)</f>
        <v>18</v>
      </c>
      <c r="L8" s="43">
        <f t="shared" ref="L8:L10" si="1">SUM(F8,H8,J8)</f>
        <v>27</v>
      </c>
      <c r="M8" s="239">
        <f t="shared" ref="M8:M10" si="2">K8+L8</f>
        <v>45</v>
      </c>
      <c r="N8" s="4">
        <v>7</v>
      </c>
      <c r="O8" s="2">
        <v>21</v>
      </c>
      <c r="P8" s="2">
        <v>28</v>
      </c>
      <c r="Q8" s="5">
        <f>P8/D8</f>
        <v>0.62222222222222223</v>
      </c>
      <c r="R8" s="157">
        <v>0</v>
      </c>
      <c r="S8" s="223">
        <v>2</v>
      </c>
      <c r="T8" s="229">
        <v>2</v>
      </c>
      <c r="U8" s="347">
        <v>1</v>
      </c>
      <c r="V8" s="161">
        <v>1</v>
      </c>
      <c r="W8" s="161">
        <v>0</v>
      </c>
      <c r="X8" s="237">
        <v>2</v>
      </c>
      <c r="Y8" s="339">
        <v>0</v>
      </c>
      <c r="Z8" s="161">
        <v>1</v>
      </c>
      <c r="AA8" s="161">
        <v>1</v>
      </c>
      <c r="AB8" s="161">
        <v>0</v>
      </c>
      <c r="AC8" s="161">
        <v>2</v>
      </c>
      <c r="AD8" s="237">
        <v>2</v>
      </c>
      <c r="AE8" s="35">
        <v>0</v>
      </c>
      <c r="AF8" s="36">
        <v>0</v>
      </c>
      <c r="AG8" s="36">
        <v>0</v>
      </c>
      <c r="AH8" s="36">
        <v>1</v>
      </c>
      <c r="AI8" s="161">
        <v>1</v>
      </c>
      <c r="AJ8" s="237">
        <v>2</v>
      </c>
      <c r="AK8" s="364">
        <f>AJ8/D8</f>
        <v>4.4444444444444446E-2</v>
      </c>
    </row>
    <row r="9" spans="1:37" ht="79.8" thickBot="1">
      <c r="A9" s="481" t="s">
        <v>168</v>
      </c>
      <c r="B9" s="1">
        <v>44</v>
      </c>
      <c r="C9" s="240">
        <v>186</v>
      </c>
      <c r="D9" s="229">
        <v>230</v>
      </c>
      <c r="E9" s="35">
        <v>6</v>
      </c>
      <c r="F9" s="36">
        <v>43</v>
      </c>
      <c r="G9" s="36">
        <v>15</v>
      </c>
      <c r="H9" s="36">
        <v>85</v>
      </c>
      <c r="I9" s="36">
        <v>23</v>
      </c>
      <c r="J9" s="161">
        <v>58</v>
      </c>
      <c r="K9" s="43">
        <f t="shared" si="0"/>
        <v>44</v>
      </c>
      <c r="L9" s="43">
        <f t="shared" si="1"/>
        <v>186</v>
      </c>
      <c r="M9" s="239">
        <f t="shared" si="2"/>
        <v>230</v>
      </c>
      <c r="N9" s="4">
        <v>31</v>
      </c>
      <c r="O9" s="2">
        <v>163</v>
      </c>
      <c r="P9" s="2">
        <v>194</v>
      </c>
      <c r="Q9" s="5">
        <f>P9/D9</f>
        <v>0.84347826086956523</v>
      </c>
      <c r="R9" s="157">
        <v>3</v>
      </c>
      <c r="S9" s="223">
        <v>3</v>
      </c>
      <c r="T9" s="229">
        <v>6</v>
      </c>
      <c r="U9" s="363">
        <v>5</v>
      </c>
      <c r="V9" s="223">
        <v>1</v>
      </c>
      <c r="W9" s="223">
        <v>0</v>
      </c>
      <c r="X9" s="229">
        <v>6</v>
      </c>
      <c r="Y9" s="340">
        <v>0</v>
      </c>
      <c r="Z9" s="223">
        <v>2</v>
      </c>
      <c r="AA9" s="223">
        <v>0</v>
      </c>
      <c r="AB9" s="223">
        <v>2</v>
      </c>
      <c r="AC9" s="223">
        <v>2</v>
      </c>
      <c r="AD9" s="229">
        <v>6</v>
      </c>
      <c r="AE9" s="35">
        <v>0</v>
      </c>
      <c r="AF9" s="36">
        <v>0</v>
      </c>
      <c r="AG9" s="36">
        <v>1</v>
      </c>
      <c r="AH9" s="36">
        <v>5</v>
      </c>
      <c r="AI9" s="161">
        <v>0</v>
      </c>
      <c r="AJ9" s="237">
        <v>6</v>
      </c>
      <c r="AK9" s="364">
        <f>AJ9/D9</f>
        <v>2.6086956521739129E-2</v>
      </c>
    </row>
    <row r="10" spans="1:37" ht="20.399999999999999" thickBot="1">
      <c r="A10" s="450" t="s">
        <v>3</v>
      </c>
      <c r="B10" s="12">
        <f>SUM(B7:B9)</f>
        <v>66</v>
      </c>
      <c r="C10" s="242">
        <f>SUM(C7:C9)</f>
        <v>247</v>
      </c>
      <c r="D10" s="238">
        <f>SUM(D7:D9)</f>
        <v>313</v>
      </c>
      <c r="E10" s="35">
        <f>SUM(E7:E9)</f>
        <v>6</v>
      </c>
      <c r="F10" s="163">
        <f t="shared" ref="F10:J10" si="3">SUM(F7:F9)</f>
        <v>53</v>
      </c>
      <c r="G10" s="36">
        <f t="shared" si="3"/>
        <v>28</v>
      </c>
      <c r="H10" s="36">
        <f t="shared" si="3"/>
        <v>114</v>
      </c>
      <c r="I10" s="36">
        <f t="shared" si="3"/>
        <v>32</v>
      </c>
      <c r="J10" s="35">
        <f t="shared" si="3"/>
        <v>80</v>
      </c>
      <c r="K10" s="43">
        <f t="shared" si="0"/>
        <v>66</v>
      </c>
      <c r="L10" s="43">
        <f t="shared" si="1"/>
        <v>247</v>
      </c>
      <c r="M10" s="237">
        <f t="shared" si="2"/>
        <v>313</v>
      </c>
      <c r="N10" s="13">
        <f>SUM(N7:N9)</f>
        <v>41</v>
      </c>
      <c r="O10" s="13">
        <f t="shared" ref="O10:P10" si="4">SUM(O7:O9)</f>
        <v>213</v>
      </c>
      <c r="P10" s="13">
        <f t="shared" si="4"/>
        <v>254</v>
      </c>
      <c r="Q10" s="5">
        <f>P10/D10</f>
        <v>0.81150159744408945</v>
      </c>
      <c r="R10" s="155">
        <f>SUM(R7:R9)</f>
        <v>4</v>
      </c>
      <c r="S10" s="339">
        <f>SUM(S7:S9)</f>
        <v>7</v>
      </c>
      <c r="T10" s="238">
        <f>SUM(T7:T9)</f>
        <v>11</v>
      </c>
      <c r="U10" s="347">
        <f>SUM(U7:U9)</f>
        <v>6</v>
      </c>
      <c r="V10" s="339">
        <f t="shared" ref="V10:W10" si="5">SUM(V7:V9)</f>
        <v>4</v>
      </c>
      <c r="W10" s="352">
        <f t="shared" si="5"/>
        <v>1</v>
      </c>
      <c r="X10" s="238">
        <f>SUM(X7:X9)</f>
        <v>11</v>
      </c>
      <c r="Y10" s="339">
        <f>SUM(Y7:Y9)</f>
        <v>0</v>
      </c>
      <c r="Z10" s="36">
        <f t="shared" ref="Z10:AC10" si="6">SUM(Z7:Z9)</f>
        <v>3</v>
      </c>
      <c r="AA10" s="36">
        <f t="shared" si="6"/>
        <v>1</v>
      </c>
      <c r="AB10" s="36">
        <f t="shared" si="6"/>
        <v>5</v>
      </c>
      <c r="AC10" s="352">
        <f t="shared" si="6"/>
        <v>4</v>
      </c>
      <c r="AD10" s="238">
        <f>SUM(AD7:AD9)</f>
        <v>11</v>
      </c>
      <c r="AE10" s="339">
        <f>SUM(AE7:AE9)</f>
        <v>0</v>
      </c>
      <c r="AF10" s="36">
        <f t="shared" ref="AF10:AI10" si="7">SUM(AF7:AF9)</f>
        <v>0</v>
      </c>
      <c r="AG10" s="36">
        <f t="shared" si="7"/>
        <v>1</v>
      </c>
      <c r="AH10" s="339">
        <f t="shared" si="7"/>
        <v>7</v>
      </c>
      <c r="AI10" s="352">
        <f t="shared" si="7"/>
        <v>3</v>
      </c>
      <c r="AJ10" s="238">
        <f>SUM(AJ7:AJ9)</f>
        <v>11</v>
      </c>
      <c r="AK10" s="364">
        <f t="shared" ref="AK10" si="8">AJ10/D10</f>
        <v>3.5143769968051117E-2</v>
      </c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opLeftCell="B1" zoomScale="50" zoomScaleNormal="50" workbookViewId="0">
      <selection activeCell="R20" sqref="R20"/>
    </sheetView>
  </sheetViews>
  <sheetFormatPr defaultColWidth="9" defaultRowHeight="15.6"/>
  <cols>
    <col min="1" max="16384" width="9" style="178"/>
  </cols>
  <sheetData>
    <row r="1" spans="1:37" ht="69.75" customHeight="1" thickBot="1">
      <c r="A1" s="1024" t="s">
        <v>220</v>
      </c>
      <c r="B1" s="1025"/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1025"/>
      <c r="R1" s="1025"/>
      <c r="S1" s="1025"/>
      <c r="T1" s="1025"/>
      <c r="U1" s="1025"/>
      <c r="V1" s="1025"/>
      <c r="W1" s="1025"/>
      <c r="X1" s="1025"/>
      <c r="Y1" s="1025"/>
      <c r="Z1" s="1025"/>
      <c r="AA1" s="1025"/>
      <c r="AB1" s="1025"/>
      <c r="AC1" s="1025"/>
      <c r="AD1" s="1025"/>
      <c r="AE1" s="1025"/>
      <c r="AF1" s="1025"/>
      <c r="AG1" s="1025"/>
      <c r="AH1" s="1025"/>
      <c r="AI1" s="1025"/>
      <c r="AJ1" s="1025"/>
      <c r="AK1" s="1025"/>
    </row>
    <row r="2" spans="1:37" ht="21.75" customHeight="1" thickBot="1">
      <c r="A2" s="1026" t="s">
        <v>221</v>
      </c>
      <c r="B2" s="1029" t="s">
        <v>222</v>
      </c>
      <c r="C2" s="1029"/>
      <c r="D2" s="1030"/>
      <c r="E2" s="1019" t="s">
        <v>223</v>
      </c>
      <c r="F2" s="1020"/>
      <c r="G2" s="1020"/>
      <c r="H2" s="1020"/>
      <c r="I2" s="1020"/>
      <c r="J2" s="1020"/>
      <c r="K2" s="1020"/>
      <c r="L2" s="1020"/>
      <c r="M2" s="1021"/>
      <c r="N2" s="1020" t="s">
        <v>215</v>
      </c>
      <c r="O2" s="1020"/>
      <c r="P2" s="1020"/>
      <c r="Q2" s="1021"/>
      <c r="R2" s="1032" t="s">
        <v>224</v>
      </c>
      <c r="S2" s="1033"/>
      <c r="T2" s="1033"/>
      <c r="U2" s="1033"/>
      <c r="V2" s="1033"/>
      <c r="W2" s="1033"/>
      <c r="X2" s="1033"/>
      <c r="Y2" s="1033"/>
      <c r="Z2" s="1033"/>
      <c r="AA2" s="1033"/>
      <c r="AB2" s="1033"/>
      <c r="AC2" s="1033"/>
      <c r="AD2" s="1033"/>
      <c r="AE2" s="1033"/>
      <c r="AF2" s="1033"/>
      <c r="AG2" s="1033"/>
      <c r="AH2" s="1033"/>
      <c r="AI2" s="1033"/>
      <c r="AJ2" s="1034"/>
      <c r="AK2" s="1035" t="s">
        <v>225</v>
      </c>
    </row>
    <row r="3" spans="1:37" ht="16.2" thickTop="1">
      <c r="A3" s="1027"/>
      <c r="B3" s="1038" t="s">
        <v>169</v>
      </c>
      <c r="C3" s="1041" t="s">
        <v>170</v>
      </c>
      <c r="D3" s="1022" t="s">
        <v>171</v>
      </c>
      <c r="E3" s="1074" t="s">
        <v>218</v>
      </c>
      <c r="F3" s="1068"/>
      <c r="G3" s="1076" t="s">
        <v>1</v>
      </c>
      <c r="H3" s="1068"/>
      <c r="I3" s="1076" t="s">
        <v>2</v>
      </c>
      <c r="J3" s="1068"/>
      <c r="K3" s="1078" t="s">
        <v>172</v>
      </c>
      <c r="L3" s="1081" t="s">
        <v>173</v>
      </c>
      <c r="M3" s="1022" t="s">
        <v>174</v>
      </c>
      <c r="N3" s="1031"/>
      <c r="O3" s="1031"/>
      <c r="P3" s="1031"/>
      <c r="Q3" s="1031"/>
      <c r="R3" s="1045" t="s">
        <v>175</v>
      </c>
      <c r="S3" s="1046"/>
      <c r="T3" s="1047"/>
      <c r="U3" s="1058" t="s">
        <v>176</v>
      </c>
      <c r="V3" s="1059"/>
      <c r="W3" s="1059"/>
      <c r="X3" s="1060"/>
      <c r="Y3" s="1045" t="s">
        <v>177</v>
      </c>
      <c r="Z3" s="1046"/>
      <c r="AA3" s="1046"/>
      <c r="AB3" s="1046"/>
      <c r="AC3" s="1046"/>
      <c r="AD3" s="1047"/>
      <c r="AE3" s="1062" t="s">
        <v>178</v>
      </c>
      <c r="AF3" s="1063"/>
      <c r="AG3" s="1063"/>
      <c r="AH3" s="1063"/>
      <c r="AI3" s="1063"/>
      <c r="AJ3" s="1064"/>
      <c r="AK3" s="1036"/>
    </row>
    <row r="4" spans="1:37" ht="20.25" customHeight="1" thickBot="1">
      <c r="A4" s="1027"/>
      <c r="B4" s="1039"/>
      <c r="C4" s="1042"/>
      <c r="D4" s="1023"/>
      <c r="E4" s="1075"/>
      <c r="F4" s="1069"/>
      <c r="G4" s="1077"/>
      <c r="H4" s="1069"/>
      <c r="I4" s="1077"/>
      <c r="J4" s="1069"/>
      <c r="K4" s="1079"/>
      <c r="L4" s="1082"/>
      <c r="M4" s="1023"/>
      <c r="N4" s="1031"/>
      <c r="O4" s="1031"/>
      <c r="P4" s="1031"/>
      <c r="Q4" s="1031"/>
      <c r="R4" s="1048"/>
      <c r="S4" s="1049"/>
      <c r="T4" s="1050"/>
      <c r="U4" s="1048"/>
      <c r="V4" s="1049"/>
      <c r="W4" s="1049"/>
      <c r="X4" s="1061"/>
      <c r="Y4" s="1048"/>
      <c r="Z4" s="1049"/>
      <c r="AA4" s="1049"/>
      <c r="AB4" s="1049"/>
      <c r="AC4" s="1049"/>
      <c r="AD4" s="1061"/>
      <c r="AE4" s="1065"/>
      <c r="AF4" s="1066"/>
      <c r="AG4" s="1066"/>
      <c r="AH4" s="1066"/>
      <c r="AI4" s="1066"/>
      <c r="AJ4" s="1067"/>
      <c r="AK4" s="1036"/>
    </row>
    <row r="5" spans="1:37">
      <c r="A5" s="1027"/>
      <c r="B5" s="1039"/>
      <c r="C5" s="1042"/>
      <c r="D5" s="1023"/>
      <c r="E5" s="1068" t="s">
        <v>169</v>
      </c>
      <c r="F5" s="1070" t="s">
        <v>170</v>
      </c>
      <c r="G5" s="1070" t="s">
        <v>169</v>
      </c>
      <c r="H5" s="1070" t="s">
        <v>170</v>
      </c>
      <c r="I5" s="1070" t="s">
        <v>169</v>
      </c>
      <c r="J5" s="1070" t="s">
        <v>170</v>
      </c>
      <c r="K5" s="1079"/>
      <c r="L5" s="1082"/>
      <c r="M5" s="1023"/>
      <c r="N5" s="1072" t="s">
        <v>169</v>
      </c>
      <c r="O5" s="1051" t="s">
        <v>170</v>
      </c>
      <c r="P5" s="1053" t="s">
        <v>171</v>
      </c>
      <c r="Q5" s="1055" t="s">
        <v>179</v>
      </c>
      <c r="R5" s="1035" t="s">
        <v>169</v>
      </c>
      <c r="S5" s="1084" t="s">
        <v>170</v>
      </c>
      <c r="T5" s="1022" t="s">
        <v>180</v>
      </c>
      <c r="U5" s="1035" t="s">
        <v>219</v>
      </c>
      <c r="V5" s="1087" t="s">
        <v>181</v>
      </c>
      <c r="W5" s="1084" t="s">
        <v>182</v>
      </c>
      <c r="X5" s="1022" t="s">
        <v>180</v>
      </c>
      <c r="Y5" s="1035" t="s">
        <v>183</v>
      </c>
      <c r="Z5" s="1087" t="s">
        <v>184</v>
      </c>
      <c r="AA5" s="1087" t="s">
        <v>185</v>
      </c>
      <c r="AB5" s="1087" t="s">
        <v>186</v>
      </c>
      <c r="AC5" s="1084" t="s">
        <v>187</v>
      </c>
      <c r="AD5" s="1022" t="s">
        <v>171</v>
      </c>
      <c r="AE5" s="1090" t="s">
        <v>188</v>
      </c>
      <c r="AF5" s="1092" t="s">
        <v>189</v>
      </c>
      <c r="AG5" s="1092" t="s">
        <v>190</v>
      </c>
      <c r="AH5" s="1092" t="s">
        <v>191</v>
      </c>
      <c r="AI5" s="1094" t="s">
        <v>192</v>
      </c>
      <c r="AJ5" s="1022" t="s">
        <v>193</v>
      </c>
      <c r="AK5" s="1036"/>
    </row>
    <row r="6" spans="1:37" ht="20.25" customHeight="1" thickBot="1">
      <c r="A6" s="1028"/>
      <c r="B6" s="1040"/>
      <c r="C6" s="1043"/>
      <c r="D6" s="1044"/>
      <c r="E6" s="1069"/>
      <c r="F6" s="1071"/>
      <c r="G6" s="1071"/>
      <c r="H6" s="1071"/>
      <c r="I6" s="1071"/>
      <c r="J6" s="1071"/>
      <c r="K6" s="1080"/>
      <c r="L6" s="1083"/>
      <c r="M6" s="1023"/>
      <c r="N6" s="1073"/>
      <c r="O6" s="1052"/>
      <c r="P6" s="1054"/>
      <c r="Q6" s="1056"/>
      <c r="R6" s="1057"/>
      <c r="S6" s="1085"/>
      <c r="T6" s="1044"/>
      <c r="U6" s="1086"/>
      <c r="V6" s="1088"/>
      <c r="W6" s="1089"/>
      <c r="X6" s="1044"/>
      <c r="Y6" s="1086"/>
      <c r="Z6" s="1088"/>
      <c r="AA6" s="1088"/>
      <c r="AB6" s="1088"/>
      <c r="AC6" s="1089"/>
      <c r="AD6" s="1044"/>
      <c r="AE6" s="1091"/>
      <c r="AF6" s="1093"/>
      <c r="AG6" s="1093"/>
      <c r="AH6" s="1093"/>
      <c r="AI6" s="1095"/>
      <c r="AJ6" s="1044"/>
      <c r="AK6" s="1037"/>
    </row>
    <row r="7" spans="1:37" ht="21" thickTop="1" thickBot="1">
      <c r="A7" s="485" t="s">
        <v>194</v>
      </c>
      <c r="B7" s="486">
        <v>21</v>
      </c>
      <c r="C7" s="487">
        <v>33</v>
      </c>
      <c r="D7" s="488">
        <f>B7+C7</f>
        <v>54</v>
      </c>
      <c r="E7" s="489">
        <v>5</v>
      </c>
      <c r="F7" s="490">
        <v>4</v>
      </c>
      <c r="G7" s="490">
        <v>6</v>
      </c>
      <c r="H7" s="490">
        <v>11</v>
      </c>
      <c r="I7" s="490">
        <v>10</v>
      </c>
      <c r="J7" s="490">
        <v>18</v>
      </c>
      <c r="K7" s="491">
        <f>E7+G7+I7</f>
        <v>21</v>
      </c>
      <c r="L7" s="492">
        <f>F7+H7+J7</f>
        <v>33</v>
      </c>
      <c r="M7" s="493">
        <f>K7+L7</f>
        <v>54</v>
      </c>
      <c r="N7" s="494">
        <v>21</v>
      </c>
      <c r="O7" s="495">
        <v>33</v>
      </c>
      <c r="P7" s="496">
        <f>N7+O7</f>
        <v>54</v>
      </c>
      <c r="Q7" s="497">
        <f>P7/D7</f>
        <v>1</v>
      </c>
      <c r="R7" s="498">
        <v>2</v>
      </c>
      <c r="S7" s="499">
        <v>4</v>
      </c>
      <c r="T7" s="500">
        <v>6</v>
      </c>
      <c r="U7" s="501">
        <v>1</v>
      </c>
      <c r="V7" s="502">
        <v>5</v>
      </c>
      <c r="W7" s="499">
        <v>0</v>
      </c>
      <c r="X7" s="500">
        <v>6</v>
      </c>
      <c r="Y7" s="501">
        <v>3</v>
      </c>
      <c r="Z7" s="502">
        <v>0</v>
      </c>
      <c r="AA7" s="502">
        <v>2</v>
      </c>
      <c r="AB7" s="502">
        <v>1</v>
      </c>
      <c r="AC7" s="499">
        <v>0</v>
      </c>
      <c r="AD7" s="500">
        <v>6</v>
      </c>
      <c r="AE7" s="501">
        <v>0</v>
      </c>
      <c r="AF7" s="502">
        <v>0</v>
      </c>
      <c r="AG7" s="502">
        <v>0</v>
      </c>
      <c r="AH7" s="502">
        <v>3</v>
      </c>
      <c r="AI7" s="499">
        <v>3</v>
      </c>
      <c r="AJ7" s="500">
        <v>6</v>
      </c>
      <c r="AK7" s="413">
        <f t="shared" ref="AK7:AK25" si="0">AJ7/D7</f>
        <v>0.1111111111111111</v>
      </c>
    </row>
    <row r="8" spans="1:37" ht="20.399999999999999" thickBot="1">
      <c r="A8" s="503" t="s">
        <v>195</v>
      </c>
      <c r="B8" s="20">
        <v>1</v>
      </c>
      <c r="C8" s="254">
        <v>9</v>
      </c>
      <c r="D8" s="256">
        <f>SUM(B8:C8)</f>
        <v>10</v>
      </c>
      <c r="E8" s="143">
        <v>0</v>
      </c>
      <c r="F8" s="102">
        <v>1</v>
      </c>
      <c r="G8" s="102">
        <v>0</v>
      </c>
      <c r="H8" s="102">
        <v>5</v>
      </c>
      <c r="I8" s="102">
        <v>1</v>
      </c>
      <c r="J8" s="171">
        <v>3</v>
      </c>
      <c r="K8" s="22">
        <f>E8+G8+I8</f>
        <v>1</v>
      </c>
      <c r="L8" s="492">
        <f t="shared" ref="L8:L24" si="1">F8+H8+J8</f>
        <v>9</v>
      </c>
      <c r="M8" s="493">
        <f t="shared" ref="M8:M25" si="2">K8+L8</f>
        <v>10</v>
      </c>
      <c r="N8" s="39">
        <v>1</v>
      </c>
      <c r="O8" s="61">
        <v>1</v>
      </c>
      <c r="P8" s="504">
        <f t="shared" ref="P8:P25" si="3">N8+O8</f>
        <v>2</v>
      </c>
      <c r="Q8" s="505">
        <f t="shared" ref="Q8:Q25" si="4">P8/D8</f>
        <v>0.2</v>
      </c>
      <c r="R8" s="369">
        <v>1</v>
      </c>
      <c r="S8" s="370">
        <v>1</v>
      </c>
      <c r="T8" s="255">
        <v>2</v>
      </c>
      <c r="U8" s="372">
        <v>0</v>
      </c>
      <c r="V8" s="373">
        <v>1</v>
      </c>
      <c r="W8" s="373">
        <v>1</v>
      </c>
      <c r="X8" s="256">
        <v>2</v>
      </c>
      <c r="Y8" s="374">
        <v>1</v>
      </c>
      <c r="Z8" s="373">
        <v>0</v>
      </c>
      <c r="AA8" s="373">
        <v>0</v>
      </c>
      <c r="AB8" s="373">
        <v>1</v>
      </c>
      <c r="AC8" s="373">
        <v>0</v>
      </c>
      <c r="AD8" s="256">
        <v>2</v>
      </c>
      <c r="AE8" s="143">
        <v>0</v>
      </c>
      <c r="AF8" s="102">
        <v>0</v>
      </c>
      <c r="AG8" s="102">
        <v>2</v>
      </c>
      <c r="AH8" s="102">
        <v>0</v>
      </c>
      <c r="AI8" s="171">
        <v>0</v>
      </c>
      <c r="AJ8" s="257">
        <v>2</v>
      </c>
      <c r="AK8" s="413">
        <f t="shared" si="0"/>
        <v>0.2</v>
      </c>
    </row>
    <row r="9" spans="1:37" ht="20.399999999999999" thickBot="1">
      <c r="A9" s="485" t="s">
        <v>196</v>
      </c>
      <c r="B9" s="20">
        <v>9</v>
      </c>
      <c r="C9" s="254">
        <v>32</v>
      </c>
      <c r="D9" s="256">
        <f t="shared" ref="D9:D24" si="5">SUM(B9:C9)</f>
        <v>41</v>
      </c>
      <c r="E9" s="143">
        <v>7</v>
      </c>
      <c r="F9" s="102">
        <v>25</v>
      </c>
      <c r="G9" s="102">
        <v>0</v>
      </c>
      <c r="H9" s="102">
        <v>1</v>
      </c>
      <c r="I9" s="102">
        <v>2</v>
      </c>
      <c r="J9" s="171">
        <v>6</v>
      </c>
      <c r="K9" s="22">
        <f t="shared" ref="K9:K24" si="6">E9+G9+I9</f>
        <v>9</v>
      </c>
      <c r="L9" s="492">
        <f t="shared" si="1"/>
        <v>32</v>
      </c>
      <c r="M9" s="506">
        <f t="shared" si="2"/>
        <v>41</v>
      </c>
      <c r="N9" s="507">
        <v>4</v>
      </c>
      <c r="O9" s="508">
        <v>22</v>
      </c>
      <c r="P9" s="509">
        <f t="shared" si="3"/>
        <v>26</v>
      </c>
      <c r="Q9" s="505">
        <f t="shared" si="4"/>
        <v>0.63414634146341464</v>
      </c>
      <c r="R9" s="369">
        <v>1</v>
      </c>
      <c r="S9" s="370">
        <v>1</v>
      </c>
      <c r="T9" s="255">
        <v>2</v>
      </c>
      <c r="U9" s="372">
        <v>1</v>
      </c>
      <c r="V9" s="373">
        <v>1</v>
      </c>
      <c r="W9" s="373">
        <v>0</v>
      </c>
      <c r="X9" s="256">
        <v>2</v>
      </c>
      <c r="Y9" s="374">
        <v>0</v>
      </c>
      <c r="Z9" s="373">
        <v>1</v>
      </c>
      <c r="AA9" s="373">
        <v>0</v>
      </c>
      <c r="AB9" s="373">
        <v>1</v>
      </c>
      <c r="AC9" s="373">
        <v>0</v>
      </c>
      <c r="AD9" s="256">
        <v>2</v>
      </c>
      <c r="AE9" s="143">
        <v>0</v>
      </c>
      <c r="AF9" s="102">
        <v>0</v>
      </c>
      <c r="AG9" s="102">
        <v>0</v>
      </c>
      <c r="AH9" s="102">
        <v>2</v>
      </c>
      <c r="AI9" s="171">
        <v>0</v>
      </c>
      <c r="AJ9" s="257">
        <v>2</v>
      </c>
      <c r="AK9" s="413">
        <f t="shared" si="0"/>
        <v>4.878048780487805E-2</v>
      </c>
    </row>
    <row r="10" spans="1:37" ht="20.399999999999999" thickBot="1">
      <c r="A10" s="485" t="s">
        <v>197</v>
      </c>
      <c r="B10" s="20">
        <v>7</v>
      </c>
      <c r="C10" s="254">
        <v>35</v>
      </c>
      <c r="D10" s="256">
        <f t="shared" si="5"/>
        <v>42</v>
      </c>
      <c r="E10" s="143">
        <v>0</v>
      </c>
      <c r="F10" s="102">
        <v>6</v>
      </c>
      <c r="G10" s="102">
        <v>0</v>
      </c>
      <c r="H10" s="102">
        <v>21</v>
      </c>
      <c r="I10" s="102">
        <v>7</v>
      </c>
      <c r="J10" s="171">
        <v>8</v>
      </c>
      <c r="K10" s="22">
        <f t="shared" si="6"/>
        <v>7</v>
      </c>
      <c r="L10" s="492">
        <f t="shared" si="1"/>
        <v>35</v>
      </c>
      <c r="M10" s="493">
        <f t="shared" si="2"/>
        <v>42</v>
      </c>
      <c r="N10" s="39">
        <v>2</v>
      </c>
      <c r="O10" s="61">
        <v>22</v>
      </c>
      <c r="P10" s="509">
        <f t="shared" si="3"/>
        <v>24</v>
      </c>
      <c r="Q10" s="505">
        <f t="shared" si="4"/>
        <v>0.5714285714285714</v>
      </c>
      <c r="R10" s="369">
        <v>0</v>
      </c>
      <c r="S10" s="370">
        <v>0</v>
      </c>
      <c r="T10" s="255">
        <v>0</v>
      </c>
      <c r="U10" s="372">
        <v>0</v>
      </c>
      <c r="V10" s="373">
        <v>0</v>
      </c>
      <c r="W10" s="373">
        <v>0</v>
      </c>
      <c r="X10" s="256">
        <v>0</v>
      </c>
      <c r="Y10" s="374">
        <v>0</v>
      </c>
      <c r="Z10" s="373">
        <v>0</v>
      </c>
      <c r="AA10" s="373">
        <v>0</v>
      </c>
      <c r="AB10" s="373">
        <v>0</v>
      </c>
      <c r="AC10" s="373">
        <v>0</v>
      </c>
      <c r="AD10" s="256">
        <v>0</v>
      </c>
      <c r="AE10" s="143">
        <v>0</v>
      </c>
      <c r="AF10" s="102">
        <v>0</v>
      </c>
      <c r="AG10" s="102">
        <v>0</v>
      </c>
      <c r="AH10" s="102">
        <v>0</v>
      </c>
      <c r="AI10" s="171">
        <v>0</v>
      </c>
      <c r="AJ10" s="257">
        <v>0</v>
      </c>
      <c r="AK10" s="413">
        <f t="shared" si="0"/>
        <v>0</v>
      </c>
    </row>
    <row r="11" spans="1:37" ht="20.399999999999999" thickBot="1">
      <c r="A11" s="17" t="s">
        <v>198</v>
      </c>
      <c r="B11" s="510">
        <v>6</v>
      </c>
      <c r="C11" s="254">
        <v>42</v>
      </c>
      <c r="D11" s="256">
        <f t="shared" si="5"/>
        <v>48</v>
      </c>
      <c r="E11" s="143">
        <v>1</v>
      </c>
      <c r="F11" s="102">
        <v>3</v>
      </c>
      <c r="G11" s="102">
        <v>3</v>
      </c>
      <c r="H11" s="102">
        <v>15</v>
      </c>
      <c r="I11" s="102">
        <v>2</v>
      </c>
      <c r="J11" s="171">
        <v>24</v>
      </c>
      <c r="K11" s="22">
        <f t="shared" si="6"/>
        <v>6</v>
      </c>
      <c r="L11" s="492">
        <f t="shared" si="1"/>
        <v>42</v>
      </c>
      <c r="M11" s="493">
        <f t="shared" si="2"/>
        <v>48</v>
      </c>
      <c r="N11" s="507">
        <v>6</v>
      </c>
      <c r="O11" s="508">
        <v>42</v>
      </c>
      <c r="P11" s="504">
        <f t="shared" si="3"/>
        <v>48</v>
      </c>
      <c r="Q11" s="505">
        <f t="shared" si="4"/>
        <v>1</v>
      </c>
      <c r="R11" s="369">
        <v>0</v>
      </c>
      <c r="S11" s="370">
        <v>0</v>
      </c>
      <c r="T11" s="255">
        <v>0</v>
      </c>
      <c r="U11" s="372">
        <v>0</v>
      </c>
      <c r="V11" s="373">
        <v>0</v>
      </c>
      <c r="W11" s="373">
        <v>0</v>
      </c>
      <c r="X11" s="256">
        <v>0</v>
      </c>
      <c r="Y11" s="374">
        <v>0</v>
      </c>
      <c r="Z11" s="373">
        <v>0</v>
      </c>
      <c r="AA11" s="373">
        <v>0</v>
      </c>
      <c r="AB11" s="373">
        <v>0</v>
      </c>
      <c r="AC11" s="373">
        <v>0</v>
      </c>
      <c r="AD11" s="256">
        <v>0</v>
      </c>
      <c r="AE11" s="143">
        <v>0</v>
      </c>
      <c r="AF11" s="102">
        <v>0</v>
      </c>
      <c r="AG11" s="102">
        <v>0</v>
      </c>
      <c r="AH11" s="102">
        <v>0</v>
      </c>
      <c r="AI11" s="171">
        <v>0</v>
      </c>
      <c r="AJ11" s="257">
        <v>0</v>
      </c>
      <c r="AK11" s="413">
        <f t="shared" si="0"/>
        <v>0</v>
      </c>
    </row>
    <row r="12" spans="1:37" ht="20.399999999999999" thickBot="1">
      <c r="A12" s="485" t="s">
        <v>199</v>
      </c>
      <c r="B12" s="20">
        <v>7</v>
      </c>
      <c r="C12" s="254">
        <v>27</v>
      </c>
      <c r="D12" s="256">
        <f t="shared" si="5"/>
        <v>34</v>
      </c>
      <c r="E12" s="143">
        <v>1</v>
      </c>
      <c r="F12" s="102">
        <v>1</v>
      </c>
      <c r="G12" s="102">
        <v>1</v>
      </c>
      <c r="H12" s="102">
        <v>12</v>
      </c>
      <c r="I12" s="102">
        <v>5</v>
      </c>
      <c r="J12" s="171">
        <v>14</v>
      </c>
      <c r="K12" s="22">
        <f t="shared" si="6"/>
        <v>7</v>
      </c>
      <c r="L12" s="492">
        <f t="shared" si="1"/>
        <v>27</v>
      </c>
      <c r="M12" s="493">
        <f t="shared" si="2"/>
        <v>34</v>
      </c>
      <c r="N12" s="39">
        <v>6</v>
      </c>
      <c r="O12" s="61">
        <v>19</v>
      </c>
      <c r="P12" s="511">
        <f t="shared" si="3"/>
        <v>25</v>
      </c>
      <c r="Q12" s="505">
        <f t="shared" si="4"/>
        <v>0.73529411764705888</v>
      </c>
      <c r="R12" s="369">
        <v>0</v>
      </c>
      <c r="S12" s="370">
        <v>0</v>
      </c>
      <c r="T12" s="255">
        <v>0</v>
      </c>
      <c r="U12" s="372">
        <v>0</v>
      </c>
      <c r="V12" s="373">
        <v>0</v>
      </c>
      <c r="W12" s="373">
        <v>0</v>
      </c>
      <c r="X12" s="256">
        <v>0</v>
      </c>
      <c r="Y12" s="374">
        <v>0</v>
      </c>
      <c r="Z12" s="373">
        <v>0</v>
      </c>
      <c r="AA12" s="373">
        <v>0</v>
      </c>
      <c r="AB12" s="373">
        <v>0</v>
      </c>
      <c r="AC12" s="373">
        <v>0</v>
      </c>
      <c r="AD12" s="256">
        <v>0</v>
      </c>
      <c r="AE12" s="143">
        <v>0</v>
      </c>
      <c r="AF12" s="102">
        <v>0</v>
      </c>
      <c r="AG12" s="102">
        <v>0</v>
      </c>
      <c r="AH12" s="102">
        <v>0</v>
      </c>
      <c r="AI12" s="171">
        <v>0</v>
      </c>
      <c r="AJ12" s="257">
        <v>0</v>
      </c>
      <c r="AK12" s="413">
        <f t="shared" si="0"/>
        <v>0</v>
      </c>
    </row>
    <row r="13" spans="1:37" ht="20.399999999999999" thickBot="1">
      <c r="A13" s="485" t="s">
        <v>200</v>
      </c>
      <c r="B13" s="20">
        <v>7</v>
      </c>
      <c r="C13" s="254">
        <v>19</v>
      </c>
      <c r="D13" s="256">
        <f t="shared" si="5"/>
        <v>26</v>
      </c>
      <c r="E13" s="143">
        <v>1</v>
      </c>
      <c r="F13" s="102">
        <v>2</v>
      </c>
      <c r="G13" s="102">
        <v>5</v>
      </c>
      <c r="H13" s="102">
        <v>12</v>
      </c>
      <c r="I13" s="102">
        <v>1</v>
      </c>
      <c r="J13" s="171">
        <v>5</v>
      </c>
      <c r="K13" s="22">
        <f t="shared" si="6"/>
        <v>7</v>
      </c>
      <c r="L13" s="492">
        <f t="shared" si="1"/>
        <v>19</v>
      </c>
      <c r="M13" s="506">
        <f t="shared" si="2"/>
        <v>26</v>
      </c>
      <c r="N13" s="507">
        <v>1</v>
      </c>
      <c r="O13" s="508">
        <v>8</v>
      </c>
      <c r="P13" s="509">
        <f t="shared" si="3"/>
        <v>9</v>
      </c>
      <c r="Q13" s="505">
        <f t="shared" si="4"/>
        <v>0.34615384615384615</v>
      </c>
      <c r="R13" s="369">
        <v>0</v>
      </c>
      <c r="S13" s="370">
        <v>2</v>
      </c>
      <c r="T13" s="255">
        <v>2</v>
      </c>
      <c r="U13" s="372">
        <v>1</v>
      </c>
      <c r="V13" s="373">
        <v>1</v>
      </c>
      <c r="W13" s="373">
        <v>0</v>
      </c>
      <c r="X13" s="256">
        <v>2</v>
      </c>
      <c r="Y13" s="374">
        <v>0</v>
      </c>
      <c r="Z13" s="373">
        <v>0</v>
      </c>
      <c r="AA13" s="373">
        <v>2</v>
      </c>
      <c r="AB13" s="373">
        <v>0</v>
      </c>
      <c r="AC13" s="373">
        <v>0</v>
      </c>
      <c r="AD13" s="256">
        <v>2</v>
      </c>
      <c r="AE13" s="143">
        <v>0</v>
      </c>
      <c r="AF13" s="102">
        <v>0</v>
      </c>
      <c r="AG13" s="102">
        <v>1</v>
      </c>
      <c r="AH13" s="102">
        <v>1</v>
      </c>
      <c r="AI13" s="171">
        <v>0</v>
      </c>
      <c r="AJ13" s="257">
        <v>2</v>
      </c>
      <c r="AK13" s="413">
        <f t="shared" si="0"/>
        <v>7.6923076923076927E-2</v>
      </c>
    </row>
    <row r="14" spans="1:37" ht="20.399999999999999" thickBot="1">
      <c r="A14" s="503" t="s">
        <v>201</v>
      </c>
      <c r="B14" s="20">
        <v>11</v>
      </c>
      <c r="C14" s="254">
        <v>20</v>
      </c>
      <c r="D14" s="256">
        <f t="shared" si="5"/>
        <v>31</v>
      </c>
      <c r="E14" s="143">
        <v>8</v>
      </c>
      <c r="F14" s="102">
        <v>10</v>
      </c>
      <c r="G14" s="102">
        <v>1</v>
      </c>
      <c r="H14" s="102">
        <v>6</v>
      </c>
      <c r="I14" s="102">
        <v>2</v>
      </c>
      <c r="J14" s="171">
        <v>4</v>
      </c>
      <c r="K14" s="22">
        <f t="shared" si="6"/>
        <v>11</v>
      </c>
      <c r="L14" s="492">
        <f t="shared" si="1"/>
        <v>20</v>
      </c>
      <c r="M14" s="493">
        <f t="shared" si="2"/>
        <v>31</v>
      </c>
      <c r="N14" s="259">
        <v>0</v>
      </c>
      <c r="O14" s="110">
        <v>8</v>
      </c>
      <c r="P14" s="504">
        <f t="shared" si="3"/>
        <v>8</v>
      </c>
      <c r="Q14" s="505">
        <f t="shared" si="4"/>
        <v>0.25806451612903225</v>
      </c>
      <c r="R14" s="369">
        <v>0</v>
      </c>
      <c r="S14" s="370">
        <v>0</v>
      </c>
      <c r="T14" s="255">
        <v>0</v>
      </c>
      <c r="U14" s="372">
        <v>0</v>
      </c>
      <c r="V14" s="373">
        <v>0</v>
      </c>
      <c r="W14" s="373">
        <v>0</v>
      </c>
      <c r="X14" s="256">
        <v>0</v>
      </c>
      <c r="Y14" s="374">
        <v>0</v>
      </c>
      <c r="Z14" s="373">
        <v>0</v>
      </c>
      <c r="AA14" s="373">
        <v>0</v>
      </c>
      <c r="AB14" s="373">
        <v>0</v>
      </c>
      <c r="AC14" s="373">
        <v>0</v>
      </c>
      <c r="AD14" s="256">
        <v>0</v>
      </c>
      <c r="AE14" s="143">
        <v>0</v>
      </c>
      <c r="AF14" s="102">
        <v>0</v>
      </c>
      <c r="AG14" s="102">
        <v>0</v>
      </c>
      <c r="AH14" s="102">
        <v>0</v>
      </c>
      <c r="AI14" s="171">
        <v>0</v>
      </c>
      <c r="AJ14" s="257">
        <v>0</v>
      </c>
      <c r="AK14" s="413">
        <f t="shared" si="0"/>
        <v>0</v>
      </c>
    </row>
    <row r="15" spans="1:37" ht="20.399999999999999" thickBot="1">
      <c r="A15" s="503" t="s">
        <v>202</v>
      </c>
      <c r="B15" s="20">
        <v>1</v>
      </c>
      <c r="C15" s="254">
        <v>11</v>
      </c>
      <c r="D15" s="256">
        <f t="shared" si="5"/>
        <v>12</v>
      </c>
      <c r="E15" s="143">
        <v>0</v>
      </c>
      <c r="F15" s="102">
        <v>6</v>
      </c>
      <c r="G15" s="102">
        <v>1</v>
      </c>
      <c r="H15" s="102">
        <v>5</v>
      </c>
      <c r="I15" s="102">
        <v>0</v>
      </c>
      <c r="J15" s="171">
        <v>0</v>
      </c>
      <c r="K15" s="22">
        <f t="shared" si="6"/>
        <v>1</v>
      </c>
      <c r="L15" s="492">
        <f t="shared" si="1"/>
        <v>11</v>
      </c>
      <c r="M15" s="493">
        <f t="shared" si="2"/>
        <v>12</v>
      </c>
      <c r="N15" s="39">
        <v>0</v>
      </c>
      <c r="O15" s="61">
        <v>11</v>
      </c>
      <c r="P15" s="509">
        <f t="shared" si="3"/>
        <v>11</v>
      </c>
      <c r="Q15" s="505">
        <f t="shared" si="4"/>
        <v>0.91666666666666663</v>
      </c>
      <c r="R15" s="369">
        <v>0</v>
      </c>
      <c r="S15" s="370">
        <v>2</v>
      </c>
      <c r="T15" s="255">
        <v>2</v>
      </c>
      <c r="U15" s="372">
        <v>1</v>
      </c>
      <c r="V15" s="373">
        <v>1</v>
      </c>
      <c r="W15" s="373">
        <v>0</v>
      </c>
      <c r="X15" s="256">
        <v>2</v>
      </c>
      <c r="Y15" s="374">
        <v>1</v>
      </c>
      <c r="Z15" s="373">
        <v>1</v>
      </c>
      <c r="AA15" s="373">
        <v>0</v>
      </c>
      <c r="AB15" s="373">
        <v>0</v>
      </c>
      <c r="AC15" s="373">
        <v>0</v>
      </c>
      <c r="AD15" s="256">
        <v>2</v>
      </c>
      <c r="AE15" s="143">
        <v>0</v>
      </c>
      <c r="AF15" s="102">
        <v>0</v>
      </c>
      <c r="AG15" s="102">
        <v>0</v>
      </c>
      <c r="AH15" s="102">
        <v>2</v>
      </c>
      <c r="AI15" s="171">
        <v>0</v>
      </c>
      <c r="AJ15" s="257">
        <v>2</v>
      </c>
      <c r="AK15" s="413">
        <f t="shared" si="0"/>
        <v>0.16666666666666666</v>
      </c>
    </row>
    <row r="16" spans="1:37" ht="20.399999999999999" thickBot="1">
      <c r="A16" s="485" t="s">
        <v>203</v>
      </c>
      <c r="B16" s="20">
        <v>10</v>
      </c>
      <c r="C16" s="254">
        <v>30</v>
      </c>
      <c r="D16" s="256">
        <f t="shared" si="5"/>
        <v>40</v>
      </c>
      <c r="E16" s="143">
        <v>7</v>
      </c>
      <c r="F16" s="102">
        <v>21</v>
      </c>
      <c r="G16" s="102">
        <v>1</v>
      </c>
      <c r="H16" s="102">
        <v>4</v>
      </c>
      <c r="I16" s="102">
        <v>2</v>
      </c>
      <c r="J16" s="171">
        <v>5</v>
      </c>
      <c r="K16" s="22">
        <f t="shared" si="6"/>
        <v>10</v>
      </c>
      <c r="L16" s="492">
        <f t="shared" si="1"/>
        <v>30</v>
      </c>
      <c r="M16" s="512">
        <f t="shared" si="2"/>
        <v>40</v>
      </c>
      <c r="N16" s="513">
        <v>10</v>
      </c>
      <c r="O16" s="514">
        <v>20</v>
      </c>
      <c r="P16" s="504">
        <f t="shared" si="3"/>
        <v>30</v>
      </c>
      <c r="Q16" s="505">
        <f t="shared" si="4"/>
        <v>0.75</v>
      </c>
      <c r="R16" s="369">
        <v>0</v>
      </c>
      <c r="S16" s="370">
        <v>1</v>
      </c>
      <c r="T16" s="515">
        <v>1</v>
      </c>
      <c r="U16" s="372">
        <v>1</v>
      </c>
      <c r="V16" s="373">
        <v>0</v>
      </c>
      <c r="W16" s="373">
        <v>0</v>
      </c>
      <c r="X16" s="256">
        <v>1</v>
      </c>
      <c r="Y16" s="374">
        <v>0</v>
      </c>
      <c r="Z16" s="373">
        <v>0</v>
      </c>
      <c r="AA16" s="373">
        <v>1</v>
      </c>
      <c r="AB16" s="373">
        <v>0</v>
      </c>
      <c r="AC16" s="373">
        <v>0</v>
      </c>
      <c r="AD16" s="256">
        <f>SUM(1)</f>
        <v>1</v>
      </c>
      <c r="AE16" s="143">
        <v>0</v>
      </c>
      <c r="AF16" s="102">
        <v>0</v>
      </c>
      <c r="AG16" s="102">
        <v>1</v>
      </c>
      <c r="AH16" s="102">
        <v>0</v>
      </c>
      <c r="AI16" s="171">
        <v>0</v>
      </c>
      <c r="AJ16" s="257">
        <f>SUM(AE16:AI16)</f>
        <v>1</v>
      </c>
      <c r="AK16" s="413">
        <f t="shared" si="0"/>
        <v>2.5000000000000001E-2</v>
      </c>
    </row>
    <row r="17" spans="1:37" ht="20.399999999999999" thickBot="1">
      <c r="A17" s="503" t="s">
        <v>204</v>
      </c>
      <c r="B17" s="20">
        <v>4</v>
      </c>
      <c r="C17" s="254">
        <v>12</v>
      </c>
      <c r="D17" s="256">
        <f t="shared" si="5"/>
        <v>16</v>
      </c>
      <c r="E17" s="143">
        <v>1</v>
      </c>
      <c r="F17" s="102">
        <v>3</v>
      </c>
      <c r="G17" s="102">
        <v>1</v>
      </c>
      <c r="H17" s="102">
        <v>3</v>
      </c>
      <c r="I17" s="102">
        <v>2</v>
      </c>
      <c r="J17" s="171">
        <v>6</v>
      </c>
      <c r="K17" s="22">
        <f t="shared" si="6"/>
        <v>4</v>
      </c>
      <c r="L17" s="492">
        <f t="shared" si="1"/>
        <v>12</v>
      </c>
      <c r="M17" s="506">
        <f t="shared" si="2"/>
        <v>16</v>
      </c>
      <c r="N17" s="39">
        <v>2</v>
      </c>
      <c r="O17" s="61">
        <v>6</v>
      </c>
      <c r="P17" s="509">
        <f t="shared" si="3"/>
        <v>8</v>
      </c>
      <c r="Q17" s="505">
        <f t="shared" si="4"/>
        <v>0.5</v>
      </c>
      <c r="R17" s="369">
        <v>1</v>
      </c>
      <c r="S17" s="370">
        <v>1</v>
      </c>
      <c r="T17" s="255">
        <v>2</v>
      </c>
      <c r="U17" s="372">
        <v>2</v>
      </c>
      <c r="V17" s="373">
        <v>0</v>
      </c>
      <c r="W17" s="373">
        <v>0</v>
      </c>
      <c r="X17" s="256">
        <v>2</v>
      </c>
      <c r="Y17" s="374">
        <v>1</v>
      </c>
      <c r="Z17" s="373">
        <v>0</v>
      </c>
      <c r="AA17" s="373">
        <v>1</v>
      </c>
      <c r="AB17" s="373">
        <v>0</v>
      </c>
      <c r="AC17" s="373">
        <v>0</v>
      </c>
      <c r="AD17" s="256">
        <v>2</v>
      </c>
      <c r="AE17" s="143">
        <v>0</v>
      </c>
      <c r="AF17" s="102">
        <v>0</v>
      </c>
      <c r="AG17" s="102">
        <v>0</v>
      </c>
      <c r="AH17" s="102">
        <v>1</v>
      </c>
      <c r="AI17" s="171">
        <v>1</v>
      </c>
      <c r="AJ17" s="257">
        <v>2</v>
      </c>
      <c r="AK17" s="413">
        <f t="shared" si="0"/>
        <v>0.125</v>
      </c>
    </row>
    <row r="18" spans="1:37" ht="20.399999999999999" thickBot="1">
      <c r="A18" s="485" t="s">
        <v>205</v>
      </c>
      <c r="B18" s="20">
        <v>6</v>
      </c>
      <c r="C18" s="254">
        <v>14</v>
      </c>
      <c r="D18" s="256">
        <f t="shared" si="5"/>
        <v>20</v>
      </c>
      <c r="E18" s="143">
        <v>0</v>
      </c>
      <c r="F18" s="102">
        <v>0</v>
      </c>
      <c r="G18" s="102">
        <v>6</v>
      </c>
      <c r="H18" s="102">
        <v>12</v>
      </c>
      <c r="I18" s="102">
        <v>0</v>
      </c>
      <c r="J18" s="171">
        <v>2</v>
      </c>
      <c r="K18" s="22">
        <f t="shared" si="6"/>
        <v>6</v>
      </c>
      <c r="L18" s="492">
        <f t="shared" si="1"/>
        <v>14</v>
      </c>
      <c r="M18" s="493">
        <f t="shared" si="2"/>
        <v>20</v>
      </c>
      <c r="N18" s="39">
        <v>3</v>
      </c>
      <c r="O18" s="61">
        <v>10</v>
      </c>
      <c r="P18" s="504">
        <f t="shared" si="3"/>
        <v>13</v>
      </c>
      <c r="Q18" s="505">
        <f t="shared" si="4"/>
        <v>0.65</v>
      </c>
      <c r="R18" s="369">
        <v>0</v>
      </c>
      <c r="S18" s="370">
        <v>0</v>
      </c>
      <c r="T18" s="255">
        <v>0</v>
      </c>
      <c r="U18" s="372">
        <v>0</v>
      </c>
      <c r="V18" s="373">
        <v>0</v>
      </c>
      <c r="W18" s="373">
        <v>0</v>
      </c>
      <c r="X18" s="256">
        <v>0</v>
      </c>
      <c r="Y18" s="374">
        <v>0</v>
      </c>
      <c r="Z18" s="373">
        <v>0</v>
      </c>
      <c r="AA18" s="373">
        <v>0</v>
      </c>
      <c r="AB18" s="373">
        <v>0</v>
      </c>
      <c r="AC18" s="373">
        <v>0</v>
      </c>
      <c r="AD18" s="256">
        <v>0</v>
      </c>
      <c r="AE18" s="143">
        <v>0</v>
      </c>
      <c r="AF18" s="102">
        <v>0</v>
      </c>
      <c r="AG18" s="102">
        <v>0</v>
      </c>
      <c r="AH18" s="102">
        <v>0</v>
      </c>
      <c r="AI18" s="171">
        <v>0</v>
      </c>
      <c r="AJ18" s="257">
        <v>0</v>
      </c>
      <c r="AK18" s="413">
        <f t="shared" si="0"/>
        <v>0</v>
      </c>
    </row>
    <row r="19" spans="1:37" ht="20.399999999999999" thickBot="1">
      <c r="A19" s="503" t="s">
        <v>206</v>
      </c>
      <c r="B19" s="20">
        <v>10</v>
      </c>
      <c r="C19" s="254">
        <v>25</v>
      </c>
      <c r="D19" s="256">
        <f t="shared" si="5"/>
        <v>35</v>
      </c>
      <c r="E19" s="143">
        <v>6</v>
      </c>
      <c r="F19" s="102">
        <v>21</v>
      </c>
      <c r="G19" s="102">
        <v>4</v>
      </c>
      <c r="H19" s="102">
        <v>3</v>
      </c>
      <c r="I19" s="102">
        <v>0</v>
      </c>
      <c r="J19" s="171">
        <v>1</v>
      </c>
      <c r="K19" s="22">
        <f t="shared" si="6"/>
        <v>10</v>
      </c>
      <c r="L19" s="492">
        <f t="shared" si="1"/>
        <v>25</v>
      </c>
      <c r="M19" s="506">
        <f t="shared" si="2"/>
        <v>35</v>
      </c>
      <c r="N19" s="513">
        <v>7</v>
      </c>
      <c r="O19" s="514">
        <v>20</v>
      </c>
      <c r="P19" s="511">
        <f t="shared" si="3"/>
        <v>27</v>
      </c>
      <c r="Q19" s="505">
        <f t="shared" si="4"/>
        <v>0.77142857142857146</v>
      </c>
      <c r="R19" s="369">
        <v>0</v>
      </c>
      <c r="S19" s="370">
        <v>3</v>
      </c>
      <c r="T19" s="255">
        <v>3</v>
      </c>
      <c r="U19" s="372">
        <v>3</v>
      </c>
      <c r="V19" s="373">
        <v>0</v>
      </c>
      <c r="W19" s="373">
        <v>0</v>
      </c>
      <c r="X19" s="256">
        <v>3</v>
      </c>
      <c r="Y19" s="374">
        <v>3</v>
      </c>
      <c r="Z19" s="373">
        <v>0</v>
      </c>
      <c r="AA19" s="373">
        <v>0</v>
      </c>
      <c r="AB19" s="373">
        <v>0</v>
      </c>
      <c r="AC19" s="373">
        <v>0</v>
      </c>
      <c r="AD19" s="256">
        <v>3</v>
      </c>
      <c r="AE19" s="143">
        <v>0</v>
      </c>
      <c r="AF19" s="102">
        <v>0</v>
      </c>
      <c r="AG19" s="102">
        <v>0</v>
      </c>
      <c r="AH19" s="102">
        <v>1</v>
      </c>
      <c r="AI19" s="171">
        <v>2</v>
      </c>
      <c r="AJ19" s="257">
        <v>3</v>
      </c>
      <c r="AK19" s="413">
        <f t="shared" si="0"/>
        <v>8.5714285714285715E-2</v>
      </c>
    </row>
    <row r="20" spans="1:37" ht="20.399999999999999" thickBot="1">
      <c r="A20" s="516" t="s">
        <v>207</v>
      </c>
      <c r="B20" s="357">
        <v>4</v>
      </c>
      <c r="C20" s="219">
        <v>14</v>
      </c>
      <c r="D20" s="256">
        <f t="shared" si="5"/>
        <v>18</v>
      </c>
      <c r="E20" s="98">
        <v>0</v>
      </c>
      <c r="F20" s="389">
        <v>0</v>
      </c>
      <c r="G20" s="99">
        <v>3</v>
      </c>
      <c r="H20" s="99">
        <v>12</v>
      </c>
      <c r="I20" s="389">
        <v>1</v>
      </c>
      <c r="J20" s="99">
        <v>2</v>
      </c>
      <c r="K20" s="22">
        <f t="shared" si="6"/>
        <v>4</v>
      </c>
      <c r="L20" s="492">
        <f t="shared" si="1"/>
        <v>14</v>
      </c>
      <c r="M20" s="517">
        <f t="shared" si="2"/>
        <v>18</v>
      </c>
      <c r="N20" s="357">
        <v>3</v>
      </c>
      <c r="O20" s="99">
        <v>10</v>
      </c>
      <c r="P20" s="511">
        <f t="shared" si="3"/>
        <v>13</v>
      </c>
      <c r="Q20" s="505">
        <f t="shared" si="4"/>
        <v>0.72222222222222221</v>
      </c>
      <c r="R20" s="357">
        <v>0</v>
      </c>
      <c r="S20" s="219">
        <v>2</v>
      </c>
      <c r="T20" s="280">
        <v>2</v>
      </c>
      <c r="U20" s="357">
        <v>0</v>
      </c>
      <c r="V20" s="99">
        <v>2</v>
      </c>
      <c r="W20" s="219">
        <v>0</v>
      </c>
      <c r="X20" s="280">
        <v>2</v>
      </c>
      <c r="Y20" s="357">
        <v>0</v>
      </c>
      <c r="Z20" s="99">
        <v>0</v>
      </c>
      <c r="AA20" s="99">
        <v>2</v>
      </c>
      <c r="AB20" s="99">
        <v>0</v>
      </c>
      <c r="AC20" s="219">
        <v>0</v>
      </c>
      <c r="AD20" s="280">
        <v>2</v>
      </c>
      <c r="AE20" s="357">
        <v>0</v>
      </c>
      <c r="AF20" s="99">
        <v>1</v>
      </c>
      <c r="AG20" s="99">
        <v>1</v>
      </c>
      <c r="AH20" s="99">
        <v>0</v>
      </c>
      <c r="AI20" s="219">
        <v>0</v>
      </c>
      <c r="AJ20" s="280">
        <v>2</v>
      </c>
      <c r="AK20" s="413">
        <f t="shared" si="0"/>
        <v>0.1111111111111111</v>
      </c>
    </row>
    <row r="21" spans="1:37" ht="20.399999999999999" thickBot="1">
      <c r="A21" s="485" t="s">
        <v>208</v>
      </c>
      <c r="B21" s="20">
        <v>2</v>
      </c>
      <c r="C21" s="254">
        <v>13</v>
      </c>
      <c r="D21" s="256">
        <f t="shared" si="5"/>
        <v>15</v>
      </c>
      <c r="E21" s="143">
        <v>1</v>
      </c>
      <c r="F21" s="102">
        <v>3</v>
      </c>
      <c r="G21" s="102">
        <v>1</v>
      </c>
      <c r="H21" s="102">
        <v>10</v>
      </c>
      <c r="I21" s="102">
        <v>0</v>
      </c>
      <c r="J21" s="171">
        <v>0</v>
      </c>
      <c r="K21" s="22">
        <f t="shared" si="6"/>
        <v>2</v>
      </c>
      <c r="L21" s="492">
        <f t="shared" si="1"/>
        <v>13</v>
      </c>
      <c r="M21" s="493">
        <f t="shared" si="2"/>
        <v>15</v>
      </c>
      <c r="N21" s="513">
        <v>0</v>
      </c>
      <c r="O21" s="514">
        <v>2</v>
      </c>
      <c r="P21" s="511">
        <f t="shared" si="3"/>
        <v>2</v>
      </c>
      <c r="Q21" s="505">
        <f t="shared" si="4"/>
        <v>0.13333333333333333</v>
      </c>
      <c r="R21" s="369">
        <v>0</v>
      </c>
      <c r="S21" s="370">
        <v>1</v>
      </c>
      <c r="T21" s="255">
        <v>1</v>
      </c>
      <c r="U21" s="372">
        <v>1</v>
      </c>
      <c r="V21" s="373">
        <v>0</v>
      </c>
      <c r="W21" s="373">
        <v>0</v>
      </c>
      <c r="X21" s="256">
        <v>1</v>
      </c>
      <c r="Y21" s="374">
        <v>0</v>
      </c>
      <c r="Z21" s="373">
        <v>1</v>
      </c>
      <c r="AA21" s="373">
        <v>0</v>
      </c>
      <c r="AB21" s="373">
        <v>0</v>
      </c>
      <c r="AC21" s="373">
        <v>0</v>
      </c>
      <c r="AD21" s="256">
        <v>1</v>
      </c>
      <c r="AE21" s="143">
        <v>0</v>
      </c>
      <c r="AF21" s="102">
        <v>0</v>
      </c>
      <c r="AG21" s="102">
        <v>0</v>
      </c>
      <c r="AH21" s="102">
        <v>1</v>
      </c>
      <c r="AI21" s="171">
        <v>0</v>
      </c>
      <c r="AJ21" s="257">
        <v>1</v>
      </c>
      <c r="AK21" s="413">
        <f t="shared" si="0"/>
        <v>6.6666666666666666E-2</v>
      </c>
    </row>
    <row r="22" spans="1:37" ht="20.399999999999999" thickBot="1">
      <c r="A22" s="485" t="s">
        <v>209</v>
      </c>
      <c r="B22" s="20">
        <v>0</v>
      </c>
      <c r="C22" s="254">
        <v>32</v>
      </c>
      <c r="D22" s="256">
        <f t="shared" si="5"/>
        <v>32</v>
      </c>
      <c r="E22" s="143">
        <v>0</v>
      </c>
      <c r="F22" s="102">
        <v>2</v>
      </c>
      <c r="G22" s="102">
        <v>0</v>
      </c>
      <c r="H22" s="102">
        <v>14</v>
      </c>
      <c r="I22" s="102">
        <v>0</v>
      </c>
      <c r="J22" s="171">
        <v>16</v>
      </c>
      <c r="K22" s="22">
        <f t="shared" si="6"/>
        <v>0</v>
      </c>
      <c r="L22" s="492">
        <f t="shared" si="1"/>
        <v>32</v>
      </c>
      <c r="M22" s="493">
        <f t="shared" si="2"/>
        <v>32</v>
      </c>
      <c r="N22" s="507">
        <v>1</v>
      </c>
      <c r="O22" s="508">
        <v>32</v>
      </c>
      <c r="P22" s="509">
        <f t="shared" si="3"/>
        <v>33</v>
      </c>
      <c r="Q22" s="505">
        <f t="shared" si="4"/>
        <v>1.03125</v>
      </c>
      <c r="R22" s="369">
        <v>0</v>
      </c>
      <c r="S22" s="370">
        <v>1</v>
      </c>
      <c r="T22" s="255">
        <v>1</v>
      </c>
      <c r="U22" s="372">
        <v>0</v>
      </c>
      <c r="V22" s="373">
        <v>0</v>
      </c>
      <c r="W22" s="373">
        <v>1</v>
      </c>
      <c r="X22" s="256">
        <v>1</v>
      </c>
      <c r="Y22" s="374">
        <v>0</v>
      </c>
      <c r="Z22" s="373">
        <v>0</v>
      </c>
      <c r="AA22" s="373">
        <v>0</v>
      </c>
      <c r="AB22" s="373">
        <v>1</v>
      </c>
      <c r="AC22" s="373">
        <v>0</v>
      </c>
      <c r="AD22" s="256">
        <v>1</v>
      </c>
      <c r="AE22" s="143">
        <v>0</v>
      </c>
      <c r="AF22" s="102">
        <v>0</v>
      </c>
      <c r="AG22" s="102">
        <v>0</v>
      </c>
      <c r="AH22" s="102">
        <v>0</v>
      </c>
      <c r="AI22" s="171">
        <v>1</v>
      </c>
      <c r="AJ22" s="257">
        <v>1</v>
      </c>
      <c r="AK22" s="413">
        <f t="shared" si="0"/>
        <v>3.125E-2</v>
      </c>
    </row>
    <row r="23" spans="1:37" ht="20.399999999999999" thickBot="1">
      <c r="A23" s="503" t="s">
        <v>210</v>
      </c>
      <c r="B23" s="20">
        <v>3</v>
      </c>
      <c r="C23" s="254">
        <v>27</v>
      </c>
      <c r="D23" s="256">
        <f t="shared" si="5"/>
        <v>30</v>
      </c>
      <c r="E23" s="143">
        <v>0</v>
      </c>
      <c r="F23" s="102">
        <v>0</v>
      </c>
      <c r="G23" s="102">
        <v>1</v>
      </c>
      <c r="H23" s="102">
        <v>13</v>
      </c>
      <c r="I23" s="102">
        <v>2</v>
      </c>
      <c r="J23" s="171">
        <v>14</v>
      </c>
      <c r="K23" s="22">
        <f t="shared" si="6"/>
        <v>3</v>
      </c>
      <c r="L23" s="492">
        <f t="shared" si="1"/>
        <v>27</v>
      </c>
      <c r="M23" s="493">
        <f t="shared" si="2"/>
        <v>30</v>
      </c>
      <c r="N23" s="39">
        <v>1</v>
      </c>
      <c r="O23" s="61">
        <v>9</v>
      </c>
      <c r="P23" s="509">
        <f t="shared" si="3"/>
        <v>10</v>
      </c>
      <c r="Q23" s="505">
        <f t="shared" si="4"/>
        <v>0.33333333333333331</v>
      </c>
      <c r="R23" s="369">
        <v>0</v>
      </c>
      <c r="S23" s="370">
        <v>0</v>
      </c>
      <c r="T23" s="255">
        <v>0</v>
      </c>
      <c r="U23" s="372">
        <v>0</v>
      </c>
      <c r="V23" s="373">
        <v>0</v>
      </c>
      <c r="W23" s="373">
        <v>0</v>
      </c>
      <c r="X23" s="256">
        <v>0</v>
      </c>
      <c r="Y23" s="374">
        <v>0</v>
      </c>
      <c r="Z23" s="373">
        <v>0</v>
      </c>
      <c r="AA23" s="373">
        <v>0</v>
      </c>
      <c r="AB23" s="373">
        <v>0</v>
      </c>
      <c r="AC23" s="373">
        <v>0</v>
      </c>
      <c r="AD23" s="256">
        <v>0</v>
      </c>
      <c r="AE23" s="143">
        <v>0</v>
      </c>
      <c r="AF23" s="102">
        <v>0</v>
      </c>
      <c r="AG23" s="102">
        <v>0</v>
      </c>
      <c r="AH23" s="102">
        <v>0</v>
      </c>
      <c r="AI23" s="171">
        <v>0</v>
      </c>
      <c r="AJ23" s="257">
        <v>0</v>
      </c>
      <c r="AK23" s="413">
        <f t="shared" si="0"/>
        <v>0</v>
      </c>
    </row>
    <row r="24" spans="1:37" ht="19.8">
      <c r="A24" s="503" t="s">
        <v>211</v>
      </c>
      <c r="B24" s="20">
        <v>2</v>
      </c>
      <c r="C24" s="254">
        <v>5</v>
      </c>
      <c r="D24" s="256">
        <f t="shared" si="5"/>
        <v>7</v>
      </c>
      <c r="E24" s="143">
        <v>0</v>
      </c>
      <c r="F24" s="102">
        <v>1</v>
      </c>
      <c r="G24" s="102">
        <v>1</v>
      </c>
      <c r="H24" s="102">
        <v>3</v>
      </c>
      <c r="I24" s="102">
        <v>1</v>
      </c>
      <c r="J24" s="171">
        <v>1</v>
      </c>
      <c r="K24" s="22">
        <f t="shared" si="6"/>
        <v>2</v>
      </c>
      <c r="L24" s="492">
        <f t="shared" si="1"/>
        <v>5</v>
      </c>
      <c r="M24" s="506">
        <f t="shared" si="2"/>
        <v>7</v>
      </c>
      <c r="N24" s="513">
        <v>0</v>
      </c>
      <c r="O24" s="514">
        <v>0</v>
      </c>
      <c r="P24" s="518">
        <f t="shared" si="3"/>
        <v>0</v>
      </c>
      <c r="Q24" s="505">
        <f t="shared" si="4"/>
        <v>0</v>
      </c>
      <c r="R24" s="143">
        <v>0</v>
      </c>
      <c r="S24" s="171">
        <v>0</v>
      </c>
      <c r="T24" s="257">
        <v>0</v>
      </c>
      <c r="U24" s="143">
        <v>0</v>
      </c>
      <c r="V24" s="171">
        <v>0</v>
      </c>
      <c r="W24" s="171">
        <v>0</v>
      </c>
      <c r="X24" s="257">
        <v>0</v>
      </c>
      <c r="Y24" s="362">
        <v>0</v>
      </c>
      <c r="Z24" s="171">
        <v>0</v>
      </c>
      <c r="AA24" s="171">
        <v>0</v>
      </c>
      <c r="AB24" s="171">
        <v>0</v>
      </c>
      <c r="AC24" s="171">
        <v>0</v>
      </c>
      <c r="AD24" s="257">
        <v>0</v>
      </c>
      <c r="AE24" s="143">
        <v>0</v>
      </c>
      <c r="AF24" s="102">
        <v>0</v>
      </c>
      <c r="AG24" s="102">
        <v>0</v>
      </c>
      <c r="AH24" s="102">
        <v>0</v>
      </c>
      <c r="AI24" s="171">
        <v>0</v>
      </c>
      <c r="AJ24" s="257">
        <v>0</v>
      </c>
      <c r="AK24" s="413">
        <f t="shared" si="0"/>
        <v>0</v>
      </c>
    </row>
    <row r="25" spans="1:37" ht="20.399999999999999" thickBot="1">
      <c r="A25" s="519" t="s">
        <v>212</v>
      </c>
      <c r="B25" s="520">
        <f>SUM(B7:B24)</f>
        <v>111</v>
      </c>
      <c r="C25" s="258">
        <f>SUM(C7:C24)</f>
        <v>400</v>
      </c>
      <c r="D25" s="253">
        <f>SUM(D7:D24)</f>
        <v>511</v>
      </c>
      <c r="E25" s="101">
        <f>SUM(E7:E24)</f>
        <v>38</v>
      </c>
      <c r="F25" s="362">
        <f t="shared" ref="F25:J25" si="7">SUM(F7:F24)</f>
        <v>109</v>
      </c>
      <c r="G25" s="171">
        <f t="shared" si="7"/>
        <v>35</v>
      </c>
      <c r="H25" s="102">
        <f t="shared" si="7"/>
        <v>162</v>
      </c>
      <c r="I25" s="102">
        <f t="shared" si="7"/>
        <v>38</v>
      </c>
      <c r="J25" s="102">
        <f t="shared" si="7"/>
        <v>129</v>
      </c>
      <c r="K25" s="22">
        <f>SUM(K7:K24)</f>
        <v>111</v>
      </c>
      <c r="L25" s="22">
        <f>SUM(L7:L24)</f>
        <v>400</v>
      </c>
      <c r="M25" s="493">
        <f t="shared" si="2"/>
        <v>511</v>
      </c>
      <c r="N25" s="39">
        <f>SUM(N7:N24)</f>
        <v>68</v>
      </c>
      <c r="O25" s="39">
        <f t="shared" ref="O25" si="8">SUM(O7:O24)</f>
        <v>275</v>
      </c>
      <c r="P25" s="521">
        <f t="shared" si="3"/>
        <v>343</v>
      </c>
      <c r="Q25" s="522">
        <f t="shared" si="4"/>
        <v>0.67123287671232879</v>
      </c>
      <c r="R25" s="362">
        <f>SUM(R7:R24)</f>
        <v>5</v>
      </c>
      <c r="S25" s="371">
        <f>SUM(S7:S24)</f>
        <v>19</v>
      </c>
      <c r="T25" s="253">
        <f>SUM(T7:T24)</f>
        <v>24</v>
      </c>
      <c r="U25" s="362">
        <f>SUM(U7:U24)</f>
        <v>11</v>
      </c>
      <c r="V25" s="102">
        <f t="shared" ref="V25:X25" si="9">SUM(V7:V24)</f>
        <v>11</v>
      </c>
      <c r="W25" s="371">
        <f t="shared" si="9"/>
        <v>2</v>
      </c>
      <c r="X25" s="250">
        <f t="shared" si="9"/>
        <v>24</v>
      </c>
      <c r="Y25" s="362">
        <f>SUM(Y7:Y24)</f>
        <v>9</v>
      </c>
      <c r="Z25" s="102">
        <f t="shared" ref="Z25:AJ25" si="10">SUM(Z7:Z24)</f>
        <v>3</v>
      </c>
      <c r="AA25" s="102">
        <f t="shared" si="10"/>
        <v>8</v>
      </c>
      <c r="AB25" s="102">
        <f t="shared" si="10"/>
        <v>4</v>
      </c>
      <c r="AC25" s="362">
        <f t="shared" si="10"/>
        <v>0</v>
      </c>
      <c r="AD25" s="250">
        <f t="shared" si="10"/>
        <v>24</v>
      </c>
      <c r="AE25" s="362">
        <f t="shared" si="10"/>
        <v>0</v>
      </c>
      <c r="AF25" s="102">
        <f t="shared" si="10"/>
        <v>1</v>
      </c>
      <c r="AG25" s="102">
        <f t="shared" si="10"/>
        <v>5</v>
      </c>
      <c r="AH25" s="102">
        <f t="shared" si="10"/>
        <v>11</v>
      </c>
      <c r="AI25" s="362">
        <f t="shared" si="10"/>
        <v>7</v>
      </c>
      <c r="AJ25" s="250">
        <f t="shared" si="10"/>
        <v>24</v>
      </c>
      <c r="AK25" s="413">
        <f t="shared" si="0"/>
        <v>4.6966731898238745E-2</v>
      </c>
    </row>
    <row r="26" spans="1:37">
      <c r="B26" s="484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"/>
  <sheetViews>
    <sheetView view="pageBreakPreview" topLeftCell="Q16" zoomScale="60" zoomScaleNormal="30" workbookViewId="0">
      <selection activeCell="AO13" sqref="AO13"/>
    </sheetView>
  </sheetViews>
  <sheetFormatPr defaultColWidth="9" defaultRowHeight="15.6"/>
  <cols>
    <col min="1" max="16384" width="9" style="178"/>
  </cols>
  <sheetData>
    <row r="1" spans="1:37" ht="75.75" customHeight="1" thickBot="1">
      <c r="A1" s="799" t="s">
        <v>249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</row>
    <row r="2" spans="1:37" ht="21.75" customHeight="1" thickBot="1">
      <c r="A2" s="1096" t="s">
        <v>226</v>
      </c>
      <c r="B2" s="876" t="s">
        <v>227</v>
      </c>
      <c r="C2" s="876"/>
      <c r="D2" s="976"/>
      <c r="E2" s="794" t="s">
        <v>228</v>
      </c>
      <c r="F2" s="794"/>
      <c r="G2" s="794"/>
      <c r="H2" s="794"/>
      <c r="I2" s="794"/>
      <c r="J2" s="794"/>
      <c r="K2" s="794"/>
      <c r="L2" s="794"/>
      <c r="M2" s="795"/>
      <c r="N2" s="794" t="s">
        <v>33</v>
      </c>
      <c r="O2" s="794"/>
      <c r="P2" s="794"/>
      <c r="Q2" s="795"/>
      <c r="R2" s="1099" t="s">
        <v>229</v>
      </c>
      <c r="S2" s="1100"/>
      <c r="T2" s="1100"/>
      <c r="U2" s="1100"/>
      <c r="V2" s="1100"/>
      <c r="W2" s="1100"/>
      <c r="X2" s="1100"/>
      <c r="Y2" s="1100"/>
      <c r="Z2" s="1100"/>
      <c r="AA2" s="1100"/>
      <c r="AB2" s="1100"/>
      <c r="AC2" s="1100"/>
      <c r="AD2" s="1100"/>
      <c r="AE2" s="1100"/>
      <c r="AF2" s="1100"/>
      <c r="AG2" s="1100"/>
      <c r="AH2" s="1100"/>
      <c r="AI2" s="1100"/>
      <c r="AJ2" s="1101"/>
      <c r="AK2" s="823" t="s">
        <v>230</v>
      </c>
    </row>
    <row r="3" spans="1:37" ht="20.25" customHeight="1">
      <c r="A3" s="1097"/>
      <c r="B3" s="1102" t="s">
        <v>9</v>
      </c>
      <c r="C3" s="812" t="s">
        <v>10</v>
      </c>
      <c r="D3" s="796" t="s">
        <v>11</v>
      </c>
      <c r="E3" s="912" t="s">
        <v>16</v>
      </c>
      <c r="F3" s="849"/>
      <c r="G3" s="907" t="s">
        <v>5</v>
      </c>
      <c r="H3" s="849"/>
      <c r="I3" s="907" t="s">
        <v>0</v>
      </c>
      <c r="J3" s="849"/>
      <c r="K3" s="997" t="s">
        <v>12</v>
      </c>
      <c r="L3" s="999" t="s">
        <v>13</v>
      </c>
      <c r="M3" s="796" t="s">
        <v>14</v>
      </c>
      <c r="N3" s="805"/>
      <c r="O3" s="805"/>
      <c r="P3" s="805"/>
      <c r="Q3" s="805"/>
      <c r="R3" s="844" t="s">
        <v>69</v>
      </c>
      <c r="S3" s="845"/>
      <c r="T3" s="846"/>
      <c r="U3" s="844" t="s">
        <v>70</v>
      </c>
      <c r="V3" s="845"/>
      <c r="W3" s="845"/>
      <c r="X3" s="845"/>
      <c r="Y3" s="990" t="s">
        <v>71</v>
      </c>
      <c r="Z3" s="845"/>
      <c r="AA3" s="845"/>
      <c r="AB3" s="845"/>
      <c r="AC3" s="845"/>
      <c r="AD3" s="846"/>
      <c r="AE3" s="769" t="s">
        <v>38</v>
      </c>
      <c r="AF3" s="770"/>
      <c r="AG3" s="770"/>
      <c r="AH3" s="770"/>
      <c r="AI3" s="770"/>
      <c r="AJ3" s="1105"/>
      <c r="AK3" s="881"/>
    </row>
    <row r="4" spans="1:37" ht="20.25" customHeight="1" thickBot="1">
      <c r="A4" s="1097"/>
      <c r="B4" s="1103"/>
      <c r="C4" s="813"/>
      <c r="D4" s="797"/>
      <c r="E4" s="856"/>
      <c r="F4" s="784"/>
      <c r="G4" s="786"/>
      <c r="H4" s="784"/>
      <c r="I4" s="786"/>
      <c r="J4" s="784"/>
      <c r="K4" s="788"/>
      <c r="L4" s="973"/>
      <c r="M4" s="797"/>
      <c r="N4" s="878"/>
      <c r="O4" s="878"/>
      <c r="P4" s="878"/>
      <c r="Q4" s="805"/>
      <c r="R4" s="841"/>
      <c r="S4" s="842"/>
      <c r="T4" s="843"/>
      <c r="U4" s="841"/>
      <c r="V4" s="842"/>
      <c r="W4" s="842"/>
      <c r="X4" s="842"/>
      <c r="Y4" s="992"/>
      <c r="Z4" s="842"/>
      <c r="AA4" s="842"/>
      <c r="AB4" s="842"/>
      <c r="AC4" s="842"/>
      <c r="AD4" s="1008"/>
      <c r="AE4" s="1106"/>
      <c r="AF4" s="1107"/>
      <c r="AG4" s="1107"/>
      <c r="AH4" s="1107"/>
      <c r="AI4" s="1107"/>
      <c r="AJ4" s="1108"/>
      <c r="AK4" s="881"/>
    </row>
    <row r="5" spans="1:37" ht="20.25" customHeight="1">
      <c r="A5" s="1097"/>
      <c r="B5" s="1103"/>
      <c r="C5" s="813"/>
      <c r="D5" s="797"/>
      <c r="E5" s="849" t="s">
        <v>9</v>
      </c>
      <c r="F5" s="777" t="s">
        <v>10</v>
      </c>
      <c r="G5" s="777" t="s">
        <v>9</v>
      </c>
      <c r="H5" s="777" t="s">
        <v>10</v>
      </c>
      <c r="I5" s="777" t="s">
        <v>9</v>
      </c>
      <c r="J5" s="777" t="s">
        <v>10</v>
      </c>
      <c r="K5" s="788"/>
      <c r="L5" s="973"/>
      <c r="M5" s="797"/>
      <c r="N5" s="995" t="s">
        <v>9</v>
      </c>
      <c r="O5" s="988" t="s">
        <v>10</v>
      </c>
      <c r="P5" s="988" t="s">
        <v>11</v>
      </c>
      <c r="Q5" s="892" t="s">
        <v>15</v>
      </c>
      <c r="R5" s="836" t="s">
        <v>9</v>
      </c>
      <c r="S5" s="827" t="s">
        <v>10</v>
      </c>
      <c r="T5" s="796" t="s">
        <v>40</v>
      </c>
      <c r="U5" s="823" t="s">
        <v>42</v>
      </c>
      <c r="V5" s="825" t="s">
        <v>43</v>
      </c>
      <c r="W5" s="827" t="s">
        <v>44</v>
      </c>
      <c r="X5" s="796" t="s">
        <v>40</v>
      </c>
      <c r="Y5" s="1109" t="s">
        <v>45</v>
      </c>
      <c r="Z5" s="1110" t="s">
        <v>46</v>
      </c>
      <c r="AA5" s="1110" t="s">
        <v>47</v>
      </c>
      <c r="AB5" s="1110" t="s">
        <v>48</v>
      </c>
      <c r="AC5" s="1111" t="s">
        <v>49</v>
      </c>
      <c r="AD5" s="797" t="s">
        <v>11</v>
      </c>
      <c r="AE5" s="1112" t="s">
        <v>17</v>
      </c>
      <c r="AF5" s="1113" t="s">
        <v>18</v>
      </c>
      <c r="AG5" s="1113" t="s">
        <v>19</v>
      </c>
      <c r="AH5" s="1113" t="s">
        <v>20</v>
      </c>
      <c r="AI5" s="1114" t="s">
        <v>50</v>
      </c>
      <c r="AJ5" s="797" t="s">
        <v>14</v>
      </c>
      <c r="AK5" s="881"/>
    </row>
    <row r="6" spans="1:37" ht="20.25" customHeight="1" thickBot="1">
      <c r="A6" s="1098"/>
      <c r="B6" s="1104"/>
      <c r="C6" s="814"/>
      <c r="D6" s="798"/>
      <c r="E6" s="784"/>
      <c r="F6" s="919"/>
      <c r="G6" s="919"/>
      <c r="H6" s="919"/>
      <c r="I6" s="919"/>
      <c r="J6" s="919"/>
      <c r="K6" s="998"/>
      <c r="L6" s="1000"/>
      <c r="M6" s="798"/>
      <c r="N6" s="996"/>
      <c r="O6" s="989"/>
      <c r="P6" s="989"/>
      <c r="Q6" s="893"/>
      <c r="R6" s="894"/>
      <c r="S6" s="835"/>
      <c r="T6" s="798"/>
      <c r="U6" s="824"/>
      <c r="V6" s="826"/>
      <c r="W6" s="828"/>
      <c r="X6" s="798"/>
      <c r="Y6" s="824"/>
      <c r="Z6" s="826"/>
      <c r="AA6" s="826"/>
      <c r="AB6" s="826"/>
      <c r="AC6" s="828"/>
      <c r="AD6" s="798"/>
      <c r="AE6" s="1011"/>
      <c r="AF6" s="1012"/>
      <c r="AG6" s="1012"/>
      <c r="AH6" s="1012"/>
      <c r="AI6" s="1014"/>
      <c r="AJ6" s="798"/>
      <c r="AK6" s="882"/>
    </row>
    <row r="7" spans="1:37" ht="79.8" thickBot="1">
      <c r="A7" s="481" t="s">
        <v>231</v>
      </c>
      <c r="B7" s="263">
        <v>13</v>
      </c>
      <c r="C7" s="240">
        <v>48</v>
      </c>
      <c r="D7" s="228">
        <v>61</v>
      </c>
      <c r="E7" s="35">
        <v>3</v>
      </c>
      <c r="F7" s="36">
        <v>7</v>
      </c>
      <c r="G7" s="36">
        <v>5</v>
      </c>
      <c r="H7" s="36">
        <v>27</v>
      </c>
      <c r="I7" s="36">
        <v>5</v>
      </c>
      <c r="J7" s="161">
        <v>14</v>
      </c>
      <c r="K7" s="43">
        <f>E7+G7+I7</f>
        <v>13</v>
      </c>
      <c r="L7" s="43">
        <f>F7+H7+J7</f>
        <v>48</v>
      </c>
      <c r="M7" s="231">
        <f>K7+L7</f>
        <v>61</v>
      </c>
      <c r="N7" s="4">
        <v>9</v>
      </c>
      <c r="O7" s="2">
        <v>44</v>
      </c>
      <c r="P7" s="2">
        <f>N7+O7</f>
        <v>53</v>
      </c>
      <c r="Q7" s="5">
        <f>P7/D7</f>
        <v>0.86885245901639341</v>
      </c>
      <c r="R7" s="157">
        <v>0</v>
      </c>
      <c r="S7" s="223">
        <v>0</v>
      </c>
      <c r="T7" s="228">
        <v>0</v>
      </c>
      <c r="U7" s="153">
        <v>0</v>
      </c>
      <c r="V7" s="159">
        <v>0</v>
      </c>
      <c r="W7" s="159">
        <v>0</v>
      </c>
      <c r="X7" s="228">
        <v>0</v>
      </c>
      <c r="Y7" s="336">
        <v>0</v>
      </c>
      <c r="Z7" s="159">
        <v>0</v>
      </c>
      <c r="AA7" s="159">
        <v>0</v>
      </c>
      <c r="AB7" s="159">
        <v>0</v>
      </c>
      <c r="AC7" s="159">
        <v>0</v>
      </c>
      <c r="AD7" s="228">
        <v>0</v>
      </c>
      <c r="AE7" s="35">
        <v>0</v>
      </c>
      <c r="AF7" s="36">
        <v>0</v>
      </c>
      <c r="AG7" s="36">
        <v>0</v>
      </c>
      <c r="AH7" s="36">
        <v>0</v>
      </c>
      <c r="AI7" s="161">
        <v>0</v>
      </c>
      <c r="AJ7" s="228">
        <v>0</v>
      </c>
      <c r="AK7" s="388">
        <f>AJ7/D7</f>
        <v>0</v>
      </c>
    </row>
    <row r="8" spans="1:37" ht="79.8" thickBot="1">
      <c r="A8" s="50" t="s">
        <v>232</v>
      </c>
      <c r="B8" s="4">
        <v>7</v>
      </c>
      <c r="C8" s="240">
        <v>22</v>
      </c>
      <c r="D8" s="230">
        <v>29</v>
      </c>
      <c r="E8" s="35">
        <v>0</v>
      </c>
      <c r="F8" s="36">
        <v>2</v>
      </c>
      <c r="G8" s="36">
        <v>3</v>
      </c>
      <c r="H8" s="36">
        <v>11</v>
      </c>
      <c r="I8" s="36">
        <v>4</v>
      </c>
      <c r="J8" s="161">
        <v>9</v>
      </c>
      <c r="K8" s="43">
        <f t="shared" ref="K8:K23" si="0">E8+G8+I8</f>
        <v>7</v>
      </c>
      <c r="L8" s="43">
        <f t="shared" ref="L8:L23" si="1">F8+H8+J8</f>
        <v>22</v>
      </c>
      <c r="M8" s="237">
        <f t="shared" ref="M8:M23" si="2">K8+L8</f>
        <v>29</v>
      </c>
      <c r="N8" s="4">
        <v>7</v>
      </c>
      <c r="O8" s="2">
        <v>21</v>
      </c>
      <c r="P8" s="2">
        <f t="shared" ref="P8:P23" si="3">N8+O8</f>
        <v>28</v>
      </c>
      <c r="Q8" s="5">
        <f t="shared" ref="Q8:Q24" si="4">P8/D8</f>
        <v>0.96551724137931039</v>
      </c>
      <c r="R8" s="157">
        <v>8</v>
      </c>
      <c r="S8" s="223">
        <v>17</v>
      </c>
      <c r="T8" s="229">
        <v>25</v>
      </c>
      <c r="U8" s="153">
        <v>1</v>
      </c>
      <c r="V8" s="159">
        <v>12</v>
      </c>
      <c r="W8" s="159">
        <v>12</v>
      </c>
      <c r="X8" s="228">
        <v>25</v>
      </c>
      <c r="Y8" s="336">
        <v>0</v>
      </c>
      <c r="Z8" s="159">
        <v>3</v>
      </c>
      <c r="AA8" s="159">
        <v>10</v>
      </c>
      <c r="AB8" s="159">
        <v>12</v>
      </c>
      <c r="AC8" s="159">
        <v>0</v>
      </c>
      <c r="AD8" s="228">
        <v>25</v>
      </c>
      <c r="AE8" s="35">
        <v>2</v>
      </c>
      <c r="AF8" s="36">
        <v>2</v>
      </c>
      <c r="AG8" s="36">
        <v>11</v>
      </c>
      <c r="AH8" s="36">
        <v>7</v>
      </c>
      <c r="AI8" s="161">
        <v>3</v>
      </c>
      <c r="AJ8" s="237">
        <v>25</v>
      </c>
      <c r="AK8" s="364">
        <f t="shared" ref="AK8:AK24" si="5">AJ8/D8</f>
        <v>0.86206896551724133</v>
      </c>
    </row>
    <row r="9" spans="1:37" ht="79.8" thickBot="1">
      <c r="A9" s="481" t="s">
        <v>233</v>
      </c>
      <c r="B9" s="263">
        <v>1</v>
      </c>
      <c r="C9" s="240">
        <v>8</v>
      </c>
      <c r="D9" s="239">
        <v>9</v>
      </c>
      <c r="E9" s="35">
        <v>0</v>
      </c>
      <c r="F9" s="36">
        <v>3</v>
      </c>
      <c r="G9" s="36">
        <v>1</v>
      </c>
      <c r="H9" s="36">
        <v>4</v>
      </c>
      <c r="I9" s="36">
        <v>0</v>
      </c>
      <c r="J9" s="161">
        <v>1</v>
      </c>
      <c r="K9" s="43">
        <f t="shared" si="0"/>
        <v>1</v>
      </c>
      <c r="L9" s="43">
        <f t="shared" si="1"/>
        <v>8</v>
      </c>
      <c r="M9" s="237">
        <f t="shared" si="2"/>
        <v>9</v>
      </c>
      <c r="N9" s="4">
        <v>1</v>
      </c>
      <c r="O9" s="2">
        <v>8</v>
      </c>
      <c r="P9" s="2">
        <f t="shared" si="3"/>
        <v>9</v>
      </c>
      <c r="Q9" s="5">
        <f t="shared" si="4"/>
        <v>1</v>
      </c>
      <c r="R9" s="157">
        <v>0</v>
      </c>
      <c r="S9" s="223">
        <v>0</v>
      </c>
      <c r="T9" s="229">
        <v>0</v>
      </c>
      <c r="U9" s="153">
        <v>0</v>
      </c>
      <c r="V9" s="159">
        <v>0</v>
      </c>
      <c r="W9" s="159">
        <v>0</v>
      </c>
      <c r="X9" s="228">
        <v>0</v>
      </c>
      <c r="Y9" s="336">
        <v>0</v>
      </c>
      <c r="Z9" s="159">
        <v>0</v>
      </c>
      <c r="AA9" s="159">
        <v>0</v>
      </c>
      <c r="AB9" s="159">
        <v>0</v>
      </c>
      <c r="AC9" s="159">
        <v>0</v>
      </c>
      <c r="AD9" s="228">
        <v>0</v>
      </c>
      <c r="AE9" s="35">
        <v>0</v>
      </c>
      <c r="AF9" s="36">
        <v>0</v>
      </c>
      <c r="AG9" s="36">
        <v>0</v>
      </c>
      <c r="AH9" s="36">
        <v>0</v>
      </c>
      <c r="AI9" s="161">
        <v>0</v>
      </c>
      <c r="AJ9" s="237">
        <v>0</v>
      </c>
      <c r="AK9" s="364">
        <f t="shared" si="5"/>
        <v>0</v>
      </c>
    </row>
    <row r="10" spans="1:37" ht="79.8" thickBot="1">
      <c r="A10" s="481" t="s">
        <v>234</v>
      </c>
      <c r="B10" s="263">
        <v>3</v>
      </c>
      <c r="C10" s="240">
        <v>27</v>
      </c>
      <c r="D10" s="239">
        <f>B10+C10</f>
        <v>30</v>
      </c>
      <c r="E10" s="35">
        <v>0</v>
      </c>
      <c r="F10" s="36">
        <v>8</v>
      </c>
      <c r="G10" s="36">
        <v>3</v>
      </c>
      <c r="H10" s="36">
        <v>15</v>
      </c>
      <c r="I10" s="36">
        <v>0</v>
      </c>
      <c r="J10" s="161">
        <v>4</v>
      </c>
      <c r="K10" s="43">
        <f t="shared" si="0"/>
        <v>3</v>
      </c>
      <c r="L10" s="43">
        <f t="shared" si="1"/>
        <v>27</v>
      </c>
      <c r="M10" s="237">
        <f t="shared" si="2"/>
        <v>30</v>
      </c>
      <c r="N10" s="4">
        <v>3</v>
      </c>
      <c r="O10" s="2">
        <v>27</v>
      </c>
      <c r="P10" s="2">
        <f t="shared" si="3"/>
        <v>30</v>
      </c>
      <c r="Q10" s="5">
        <f t="shared" si="4"/>
        <v>1</v>
      </c>
      <c r="R10" s="157">
        <v>0</v>
      </c>
      <c r="S10" s="223">
        <v>14</v>
      </c>
      <c r="T10" s="229">
        <v>14</v>
      </c>
      <c r="U10" s="153">
        <v>1</v>
      </c>
      <c r="V10" s="159">
        <v>13</v>
      </c>
      <c r="W10" s="159">
        <v>0</v>
      </c>
      <c r="X10" s="228">
        <f>U10+V10+W10</f>
        <v>14</v>
      </c>
      <c r="Y10" s="336">
        <v>0</v>
      </c>
      <c r="Z10" s="159">
        <v>0</v>
      </c>
      <c r="AA10" s="159">
        <v>10</v>
      </c>
      <c r="AB10" s="159">
        <v>4</v>
      </c>
      <c r="AC10" s="159">
        <v>0</v>
      </c>
      <c r="AD10" s="228">
        <v>14</v>
      </c>
      <c r="AE10" s="35">
        <v>0</v>
      </c>
      <c r="AF10" s="36">
        <v>0</v>
      </c>
      <c r="AG10" s="36">
        <v>8</v>
      </c>
      <c r="AH10" s="36">
        <v>6</v>
      </c>
      <c r="AI10" s="161">
        <v>0</v>
      </c>
      <c r="AJ10" s="237">
        <v>14</v>
      </c>
      <c r="AK10" s="364">
        <f t="shared" si="5"/>
        <v>0.46666666666666667</v>
      </c>
    </row>
    <row r="11" spans="1:37" ht="79.8" thickBot="1">
      <c r="A11" s="523" t="s">
        <v>235</v>
      </c>
      <c r="B11" s="4">
        <v>5</v>
      </c>
      <c r="C11" s="240">
        <v>5</v>
      </c>
      <c r="D11" s="237">
        <v>10</v>
      </c>
      <c r="E11" s="35">
        <v>0</v>
      </c>
      <c r="F11" s="36">
        <v>0</v>
      </c>
      <c r="G11" s="36">
        <v>5</v>
      </c>
      <c r="H11" s="36">
        <v>0</v>
      </c>
      <c r="I11" s="36">
        <v>0</v>
      </c>
      <c r="J11" s="161">
        <v>5</v>
      </c>
      <c r="K11" s="43">
        <f t="shared" si="0"/>
        <v>5</v>
      </c>
      <c r="L11" s="43">
        <f t="shared" si="1"/>
        <v>5</v>
      </c>
      <c r="M11" s="237">
        <f t="shared" si="2"/>
        <v>10</v>
      </c>
      <c r="N11" s="4">
        <v>0</v>
      </c>
      <c r="O11" s="2">
        <v>0</v>
      </c>
      <c r="P11" s="2">
        <f t="shared" si="3"/>
        <v>0</v>
      </c>
      <c r="Q11" s="5">
        <f t="shared" si="4"/>
        <v>0</v>
      </c>
      <c r="R11" s="157">
        <v>0</v>
      </c>
      <c r="S11" s="223">
        <v>0</v>
      </c>
      <c r="T11" s="229">
        <v>0</v>
      </c>
      <c r="U11" s="153">
        <v>0</v>
      </c>
      <c r="V11" s="159">
        <v>0</v>
      </c>
      <c r="W11" s="159">
        <v>0</v>
      </c>
      <c r="X11" s="228">
        <v>0</v>
      </c>
      <c r="Y11" s="336">
        <v>0</v>
      </c>
      <c r="Z11" s="159">
        <v>0</v>
      </c>
      <c r="AA11" s="159">
        <v>0</v>
      </c>
      <c r="AB11" s="159">
        <v>0</v>
      </c>
      <c r="AC11" s="159">
        <v>0</v>
      </c>
      <c r="AD11" s="228">
        <v>0</v>
      </c>
      <c r="AE11" s="35">
        <v>0</v>
      </c>
      <c r="AF11" s="36">
        <v>0</v>
      </c>
      <c r="AG11" s="36">
        <v>0</v>
      </c>
      <c r="AH11" s="36">
        <v>0</v>
      </c>
      <c r="AI11" s="161">
        <v>0</v>
      </c>
      <c r="AJ11" s="237">
        <v>0</v>
      </c>
      <c r="AK11" s="364">
        <f t="shared" si="5"/>
        <v>0</v>
      </c>
    </row>
    <row r="12" spans="1:37" ht="79.8" thickBot="1">
      <c r="A12" s="524" t="s">
        <v>236</v>
      </c>
      <c r="B12" s="147">
        <v>1</v>
      </c>
      <c r="C12" s="260">
        <v>13</v>
      </c>
      <c r="D12" s="275">
        <v>14</v>
      </c>
      <c r="E12" s="375">
        <v>0</v>
      </c>
      <c r="F12" s="376">
        <v>1</v>
      </c>
      <c r="G12" s="376">
        <v>1</v>
      </c>
      <c r="H12" s="376">
        <v>4</v>
      </c>
      <c r="I12" s="376">
        <v>0</v>
      </c>
      <c r="J12" s="377">
        <v>8</v>
      </c>
      <c r="K12" s="43">
        <f t="shared" si="0"/>
        <v>1</v>
      </c>
      <c r="L12" s="43">
        <f t="shared" si="1"/>
        <v>13</v>
      </c>
      <c r="M12" s="237">
        <f t="shared" si="2"/>
        <v>14</v>
      </c>
      <c r="N12" s="147">
        <v>0</v>
      </c>
      <c r="O12" s="146">
        <v>2</v>
      </c>
      <c r="P12" s="2">
        <f t="shared" si="3"/>
        <v>2</v>
      </c>
      <c r="Q12" s="5">
        <f t="shared" si="4"/>
        <v>0.14285714285714285</v>
      </c>
      <c r="R12" s="381">
        <v>0</v>
      </c>
      <c r="S12" s="382">
        <v>0</v>
      </c>
      <c r="T12" s="265">
        <v>0</v>
      </c>
      <c r="U12" s="384">
        <v>0</v>
      </c>
      <c r="V12" s="385">
        <v>0</v>
      </c>
      <c r="W12" s="385">
        <v>0</v>
      </c>
      <c r="X12" s="261">
        <v>0</v>
      </c>
      <c r="Y12" s="386">
        <v>0</v>
      </c>
      <c r="Z12" s="385">
        <v>0</v>
      </c>
      <c r="AA12" s="385">
        <v>0</v>
      </c>
      <c r="AB12" s="385">
        <v>0</v>
      </c>
      <c r="AC12" s="385">
        <v>0</v>
      </c>
      <c r="AD12" s="261">
        <v>0</v>
      </c>
      <c r="AE12" s="375">
        <v>0</v>
      </c>
      <c r="AF12" s="376">
        <v>0</v>
      </c>
      <c r="AG12" s="376">
        <v>0</v>
      </c>
      <c r="AH12" s="376">
        <v>0</v>
      </c>
      <c r="AI12" s="377">
        <v>0</v>
      </c>
      <c r="AJ12" s="266">
        <v>0</v>
      </c>
      <c r="AK12" s="364">
        <f t="shared" si="5"/>
        <v>0</v>
      </c>
    </row>
    <row r="13" spans="1:37" ht="79.8" thickBot="1">
      <c r="A13" s="523" t="s">
        <v>237</v>
      </c>
      <c r="B13" s="4">
        <v>3</v>
      </c>
      <c r="C13" s="240">
        <v>14</v>
      </c>
      <c r="D13" s="237">
        <v>17</v>
      </c>
      <c r="E13" s="35">
        <v>1</v>
      </c>
      <c r="F13" s="36">
        <v>3</v>
      </c>
      <c r="G13" s="36">
        <v>1</v>
      </c>
      <c r="H13" s="36">
        <v>5</v>
      </c>
      <c r="I13" s="36">
        <v>1</v>
      </c>
      <c r="J13" s="161">
        <v>6</v>
      </c>
      <c r="K13" s="43">
        <f t="shared" si="0"/>
        <v>3</v>
      </c>
      <c r="L13" s="43">
        <f t="shared" si="1"/>
        <v>14</v>
      </c>
      <c r="M13" s="230">
        <f t="shared" si="2"/>
        <v>17</v>
      </c>
      <c r="N13" s="4">
        <v>3</v>
      </c>
      <c r="O13" s="2">
        <v>9</v>
      </c>
      <c r="P13" s="2">
        <f t="shared" si="3"/>
        <v>12</v>
      </c>
      <c r="Q13" s="5">
        <f t="shared" si="4"/>
        <v>0.70588235294117652</v>
      </c>
      <c r="R13" s="157">
        <v>1</v>
      </c>
      <c r="S13" s="223">
        <v>2</v>
      </c>
      <c r="T13" s="229">
        <v>3</v>
      </c>
      <c r="U13" s="153">
        <v>1</v>
      </c>
      <c r="V13" s="159">
        <v>0</v>
      </c>
      <c r="W13" s="159">
        <v>2</v>
      </c>
      <c r="X13" s="228">
        <v>3</v>
      </c>
      <c r="Y13" s="336">
        <v>1</v>
      </c>
      <c r="Z13" s="159">
        <v>0</v>
      </c>
      <c r="AA13" s="159">
        <v>0</v>
      </c>
      <c r="AB13" s="159">
        <v>2</v>
      </c>
      <c r="AC13" s="159">
        <v>0</v>
      </c>
      <c r="AD13" s="228">
        <v>3</v>
      </c>
      <c r="AE13" s="35">
        <v>0</v>
      </c>
      <c r="AF13" s="36">
        <v>0</v>
      </c>
      <c r="AG13" s="36">
        <v>0</v>
      </c>
      <c r="AH13" s="36">
        <v>1</v>
      </c>
      <c r="AI13" s="161">
        <v>2</v>
      </c>
      <c r="AJ13" s="237">
        <v>3</v>
      </c>
      <c r="AK13" s="364">
        <f t="shared" si="5"/>
        <v>0.17647058823529413</v>
      </c>
    </row>
    <row r="14" spans="1:37" ht="79.8" thickBot="1">
      <c r="A14" s="523" t="s">
        <v>238</v>
      </c>
      <c r="B14" s="4">
        <v>15</v>
      </c>
      <c r="C14" s="240">
        <v>35</v>
      </c>
      <c r="D14" s="230">
        <v>50</v>
      </c>
      <c r="E14" s="35">
        <v>10</v>
      </c>
      <c r="F14" s="36">
        <v>30</v>
      </c>
      <c r="G14" s="36">
        <v>4</v>
      </c>
      <c r="H14" s="36">
        <v>4</v>
      </c>
      <c r="I14" s="36">
        <v>1</v>
      </c>
      <c r="J14" s="161">
        <v>1</v>
      </c>
      <c r="K14" s="43">
        <f t="shared" si="0"/>
        <v>15</v>
      </c>
      <c r="L14" s="43">
        <f t="shared" si="1"/>
        <v>35</v>
      </c>
      <c r="M14" s="239">
        <f t="shared" si="2"/>
        <v>50</v>
      </c>
      <c r="N14" s="4">
        <v>15</v>
      </c>
      <c r="O14" s="2">
        <v>35</v>
      </c>
      <c r="P14" s="2">
        <f t="shared" si="3"/>
        <v>50</v>
      </c>
      <c r="Q14" s="5">
        <f t="shared" si="4"/>
        <v>1</v>
      </c>
      <c r="R14" s="157">
        <v>0</v>
      </c>
      <c r="S14" s="223">
        <v>0</v>
      </c>
      <c r="T14" s="229">
        <v>0</v>
      </c>
      <c r="U14" s="153">
        <v>0</v>
      </c>
      <c r="V14" s="159">
        <v>0</v>
      </c>
      <c r="W14" s="159">
        <v>0</v>
      </c>
      <c r="X14" s="228">
        <v>0</v>
      </c>
      <c r="Y14" s="336">
        <v>0</v>
      </c>
      <c r="Z14" s="159">
        <v>0</v>
      </c>
      <c r="AA14" s="159">
        <v>0</v>
      </c>
      <c r="AB14" s="159">
        <v>0</v>
      </c>
      <c r="AC14" s="159">
        <v>0</v>
      </c>
      <c r="AD14" s="228">
        <v>0</v>
      </c>
      <c r="AE14" s="35">
        <v>0</v>
      </c>
      <c r="AF14" s="36">
        <v>0</v>
      </c>
      <c r="AG14" s="36">
        <v>0</v>
      </c>
      <c r="AH14" s="36">
        <v>0</v>
      </c>
      <c r="AI14" s="161">
        <v>0</v>
      </c>
      <c r="AJ14" s="237">
        <v>0</v>
      </c>
      <c r="AK14" s="364">
        <f t="shared" si="5"/>
        <v>0</v>
      </c>
    </row>
    <row r="15" spans="1:37" ht="79.8" thickBot="1">
      <c r="A15" s="50" t="s">
        <v>239</v>
      </c>
      <c r="B15" s="4">
        <v>6</v>
      </c>
      <c r="C15" s="240">
        <v>12</v>
      </c>
      <c r="D15" s="237">
        <v>18</v>
      </c>
      <c r="E15" s="35">
        <v>4</v>
      </c>
      <c r="F15" s="36">
        <v>4</v>
      </c>
      <c r="G15" s="36">
        <v>0</v>
      </c>
      <c r="H15" s="36">
        <v>3</v>
      </c>
      <c r="I15" s="36">
        <v>2</v>
      </c>
      <c r="J15" s="161">
        <v>5</v>
      </c>
      <c r="K15" s="43">
        <f t="shared" si="0"/>
        <v>6</v>
      </c>
      <c r="L15" s="43">
        <f t="shared" si="1"/>
        <v>12</v>
      </c>
      <c r="M15" s="238">
        <f t="shared" si="2"/>
        <v>18</v>
      </c>
      <c r="N15" s="4">
        <v>0</v>
      </c>
      <c r="O15" s="2">
        <v>6</v>
      </c>
      <c r="P15" s="2">
        <f t="shared" si="3"/>
        <v>6</v>
      </c>
      <c r="Q15" s="5">
        <f t="shared" si="4"/>
        <v>0.33333333333333331</v>
      </c>
      <c r="R15" s="157">
        <v>5</v>
      </c>
      <c r="S15" s="223">
        <v>13</v>
      </c>
      <c r="T15" s="229">
        <v>18</v>
      </c>
      <c r="U15" s="153">
        <v>8</v>
      </c>
      <c r="V15" s="159">
        <v>3</v>
      </c>
      <c r="W15" s="159">
        <v>7</v>
      </c>
      <c r="X15" s="228">
        <v>18</v>
      </c>
      <c r="Y15" s="336">
        <v>0</v>
      </c>
      <c r="Z15" s="159">
        <v>0</v>
      </c>
      <c r="AA15" s="159">
        <v>0</v>
      </c>
      <c r="AB15" s="159">
        <v>13</v>
      </c>
      <c r="AC15" s="159">
        <v>5</v>
      </c>
      <c r="AD15" s="228">
        <v>18</v>
      </c>
      <c r="AE15" s="35">
        <v>1</v>
      </c>
      <c r="AF15" s="36">
        <v>2</v>
      </c>
      <c r="AG15" s="36">
        <v>5</v>
      </c>
      <c r="AH15" s="36">
        <v>5</v>
      </c>
      <c r="AI15" s="161">
        <v>5</v>
      </c>
      <c r="AJ15" s="237">
        <v>18</v>
      </c>
      <c r="AK15" s="364">
        <f t="shared" si="5"/>
        <v>1</v>
      </c>
    </row>
    <row r="16" spans="1:37" ht="79.8" thickBot="1">
      <c r="A16" s="481" t="s">
        <v>240</v>
      </c>
      <c r="B16" s="263">
        <v>6</v>
      </c>
      <c r="C16" s="240">
        <v>34</v>
      </c>
      <c r="D16" s="229">
        <v>40</v>
      </c>
      <c r="E16" s="35">
        <v>0</v>
      </c>
      <c r="F16" s="36">
        <v>17</v>
      </c>
      <c r="G16" s="36">
        <v>5</v>
      </c>
      <c r="H16" s="36">
        <v>14</v>
      </c>
      <c r="I16" s="36">
        <v>1</v>
      </c>
      <c r="J16" s="161">
        <v>3</v>
      </c>
      <c r="K16" s="43">
        <f t="shared" si="0"/>
        <v>6</v>
      </c>
      <c r="L16" s="43">
        <f t="shared" si="1"/>
        <v>34</v>
      </c>
      <c r="M16" s="231">
        <f t="shared" si="2"/>
        <v>40</v>
      </c>
      <c r="N16" s="4">
        <v>6</v>
      </c>
      <c r="O16" s="2">
        <v>36</v>
      </c>
      <c r="P16" s="2">
        <f t="shared" si="3"/>
        <v>42</v>
      </c>
      <c r="Q16" s="5">
        <f t="shared" si="4"/>
        <v>1.05</v>
      </c>
      <c r="R16" s="157">
        <v>0</v>
      </c>
      <c r="S16" s="223">
        <v>0</v>
      </c>
      <c r="T16" s="229">
        <v>0</v>
      </c>
      <c r="U16" s="153">
        <v>0</v>
      </c>
      <c r="V16" s="159">
        <v>0</v>
      </c>
      <c r="W16" s="159">
        <v>0</v>
      </c>
      <c r="X16" s="228">
        <v>0</v>
      </c>
      <c r="Y16" s="336">
        <v>0</v>
      </c>
      <c r="Z16" s="159">
        <v>0</v>
      </c>
      <c r="AA16" s="159">
        <v>0</v>
      </c>
      <c r="AB16" s="159">
        <v>0</v>
      </c>
      <c r="AC16" s="159">
        <v>0</v>
      </c>
      <c r="AD16" s="228">
        <v>0</v>
      </c>
      <c r="AE16" s="35">
        <v>0</v>
      </c>
      <c r="AF16" s="36">
        <v>0</v>
      </c>
      <c r="AG16" s="36">
        <v>0</v>
      </c>
      <c r="AH16" s="36">
        <v>0</v>
      </c>
      <c r="AI16" s="161">
        <v>0</v>
      </c>
      <c r="AJ16" s="237">
        <v>0</v>
      </c>
      <c r="AK16" s="364">
        <f t="shared" si="5"/>
        <v>0</v>
      </c>
    </row>
    <row r="17" spans="1:37" ht="79.8" thickBot="1">
      <c r="A17" s="481" t="s">
        <v>241</v>
      </c>
      <c r="B17" s="66">
        <v>2</v>
      </c>
      <c r="C17" s="240">
        <v>10</v>
      </c>
      <c r="D17" s="229">
        <v>12</v>
      </c>
      <c r="E17" s="35">
        <v>1</v>
      </c>
      <c r="F17" s="36">
        <v>1</v>
      </c>
      <c r="G17" s="36">
        <v>1</v>
      </c>
      <c r="H17" s="36">
        <v>6</v>
      </c>
      <c r="I17" s="36">
        <v>0</v>
      </c>
      <c r="J17" s="161">
        <v>3</v>
      </c>
      <c r="K17" s="43">
        <f t="shared" si="0"/>
        <v>2</v>
      </c>
      <c r="L17" s="43">
        <f t="shared" si="1"/>
        <v>10</v>
      </c>
      <c r="M17" s="237">
        <f t="shared" si="2"/>
        <v>12</v>
      </c>
      <c r="N17" s="4">
        <v>2</v>
      </c>
      <c r="O17" s="2">
        <v>10</v>
      </c>
      <c r="P17" s="2">
        <f t="shared" si="3"/>
        <v>12</v>
      </c>
      <c r="Q17" s="5">
        <f t="shared" si="4"/>
        <v>1</v>
      </c>
      <c r="R17" s="157">
        <v>2</v>
      </c>
      <c r="S17" s="223">
        <v>10</v>
      </c>
      <c r="T17" s="229">
        <v>12</v>
      </c>
      <c r="U17" s="153">
        <v>2</v>
      </c>
      <c r="V17" s="159">
        <v>7</v>
      </c>
      <c r="W17" s="159">
        <v>3</v>
      </c>
      <c r="X17" s="228">
        <v>12</v>
      </c>
      <c r="Y17" s="336">
        <v>1</v>
      </c>
      <c r="Z17" s="159">
        <v>2</v>
      </c>
      <c r="AA17" s="159">
        <v>8</v>
      </c>
      <c r="AB17" s="159">
        <v>1</v>
      </c>
      <c r="AC17" s="159">
        <v>0</v>
      </c>
      <c r="AD17" s="228">
        <v>12</v>
      </c>
      <c r="AE17" s="35">
        <v>0</v>
      </c>
      <c r="AF17" s="36">
        <v>0</v>
      </c>
      <c r="AG17" s="36">
        <v>8</v>
      </c>
      <c r="AH17" s="36">
        <v>4</v>
      </c>
      <c r="AI17" s="161">
        <v>0</v>
      </c>
      <c r="AJ17" s="237">
        <v>12</v>
      </c>
      <c r="AK17" s="364">
        <f t="shared" si="5"/>
        <v>1</v>
      </c>
    </row>
    <row r="18" spans="1:37" ht="79.8" thickBot="1">
      <c r="A18" s="482" t="s">
        <v>242</v>
      </c>
      <c r="B18" s="264">
        <v>2</v>
      </c>
      <c r="C18" s="241">
        <v>65</v>
      </c>
      <c r="D18" s="262">
        <v>67</v>
      </c>
      <c r="E18" s="357">
        <v>0</v>
      </c>
      <c r="F18" s="99">
        <v>24</v>
      </c>
      <c r="G18" s="99">
        <v>0</v>
      </c>
      <c r="H18" s="99">
        <v>30</v>
      </c>
      <c r="I18" s="99">
        <v>2</v>
      </c>
      <c r="J18" s="219">
        <v>11</v>
      </c>
      <c r="K18" s="43">
        <f t="shared" si="0"/>
        <v>2</v>
      </c>
      <c r="L18" s="43">
        <f t="shared" si="1"/>
        <v>65</v>
      </c>
      <c r="M18" s="230">
        <f t="shared" si="2"/>
        <v>67</v>
      </c>
      <c r="N18" s="13">
        <v>0</v>
      </c>
      <c r="O18" s="145">
        <v>40</v>
      </c>
      <c r="P18" s="2">
        <f t="shared" si="3"/>
        <v>40</v>
      </c>
      <c r="Q18" s="5">
        <f t="shared" si="4"/>
        <v>0.59701492537313428</v>
      </c>
      <c r="R18" s="155">
        <v>0</v>
      </c>
      <c r="S18" s="161">
        <v>0</v>
      </c>
      <c r="T18" s="237">
        <v>0</v>
      </c>
      <c r="U18" s="35">
        <v>0</v>
      </c>
      <c r="V18" s="161">
        <v>0</v>
      </c>
      <c r="W18" s="161">
        <v>0</v>
      </c>
      <c r="X18" s="237">
        <v>0</v>
      </c>
      <c r="Y18" s="339">
        <v>0</v>
      </c>
      <c r="Z18" s="161">
        <v>0</v>
      </c>
      <c r="AA18" s="161">
        <v>0</v>
      </c>
      <c r="AB18" s="161">
        <v>0</v>
      </c>
      <c r="AC18" s="161">
        <v>0</v>
      </c>
      <c r="AD18" s="237">
        <v>0</v>
      </c>
      <c r="AE18" s="35">
        <v>0</v>
      </c>
      <c r="AF18" s="36">
        <v>0</v>
      </c>
      <c r="AG18" s="36">
        <v>0</v>
      </c>
      <c r="AH18" s="36">
        <v>0</v>
      </c>
      <c r="AI18" s="161">
        <v>0</v>
      </c>
      <c r="AJ18" s="237">
        <v>0</v>
      </c>
      <c r="AK18" s="364">
        <f t="shared" si="5"/>
        <v>0</v>
      </c>
    </row>
    <row r="19" spans="1:37" ht="79.8" thickBot="1">
      <c r="A19" s="481" t="s">
        <v>243</v>
      </c>
      <c r="B19" s="263">
        <v>3</v>
      </c>
      <c r="C19" s="240">
        <v>16</v>
      </c>
      <c r="D19" s="231">
        <v>19</v>
      </c>
      <c r="E19" s="35">
        <v>3</v>
      </c>
      <c r="F19" s="36">
        <v>10</v>
      </c>
      <c r="G19" s="36">
        <v>0</v>
      </c>
      <c r="H19" s="36">
        <v>6</v>
      </c>
      <c r="I19" s="36">
        <v>0</v>
      </c>
      <c r="J19" s="161">
        <v>0</v>
      </c>
      <c r="K19" s="43">
        <f t="shared" si="0"/>
        <v>3</v>
      </c>
      <c r="L19" s="43">
        <f t="shared" si="1"/>
        <v>16</v>
      </c>
      <c r="M19" s="237">
        <f t="shared" si="2"/>
        <v>19</v>
      </c>
      <c r="N19" s="4">
        <v>3</v>
      </c>
      <c r="O19" s="2">
        <v>16</v>
      </c>
      <c r="P19" s="2">
        <f t="shared" si="3"/>
        <v>19</v>
      </c>
      <c r="Q19" s="5">
        <f t="shared" si="4"/>
        <v>1</v>
      </c>
      <c r="R19" s="157">
        <v>3</v>
      </c>
      <c r="S19" s="223">
        <v>16</v>
      </c>
      <c r="T19" s="229">
        <v>19</v>
      </c>
      <c r="U19" s="153">
        <v>13</v>
      </c>
      <c r="V19" s="159">
        <v>6</v>
      </c>
      <c r="W19" s="159">
        <v>0</v>
      </c>
      <c r="X19" s="228">
        <v>19</v>
      </c>
      <c r="Y19" s="336">
        <v>0</v>
      </c>
      <c r="Z19" s="159">
        <v>14</v>
      </c>
      <c r="AA19" s="159">
        <v>4</v>
      </c>
      <c r="AB19" s="159">
        <v>1</v>
      </c>
      <c r="AC19" s="159">
        <v>0</v>
      </c>
      <c r="AD19" s="228">
        <v>19</v>
      </c>
      <c r="AE19" s="35">
        <v>0</v>
      </c>
      <c r="AF19" s="36">
        <v>4</v>
      </c>
      <c r="AG19" s="36">
        <v>6</v>
      </c>
      <c r="AH19" s="36">
        <v>9</v>
      </c>
      <c r="AI19" s="161">
        <v>0</v>
      </c>
      <c r="AJ19" s="237">
        <v>19</v>
      </c>
      <c r="AK19" s="364">
        <f t="shared" si="5"/>
        <v>1</v>
      </c>
    </row>
    <row r="20" spans="1:37" ht="79.8" thickBot="1">
      <c r="A20" s="523" t="s">
        <v>244</v>
      </c>
      <c r="B20" s="4">
        <v>3</v>
      </c>
      <c r="C20" s="240">
        <v>7</v>
      </c>
      <c r="D20" s="237">
        <f>+B20+C20</f>
        <v>10</v>
      </c>
      <c r="E20" s="35">
        <v>1</v>
      </c>
      <c r="F20" s="36">
        <v>1</v>
      </c>
      <c r="G20" s="36">
        <v>0</v>
      </c>
      <c r="H20" s="36">
        <v>3</v>
      </c>
      <c r="I20" s="36">
        <v>2</v>
      </c>
      <c r="J20" s="161">
        <v>3</v>
      </c>
      <c r="K20" s="43">
        <f t="shared" si="0"/>
        <v>3</v>
      </c>
      <c r="L20" s="43">
        <f t="shared" si="1"/>
        <v>7</v>
      </c>
      <c r="M20" s="237">
        <f t="shared" si="2"/>
        <v>10</v>
      </c>
      <c r="N20" s="4">
        <v>3</v>
      </c>
      <c r="O20" s="2">
        <v>7</v>
      </c>
      <c r="P20" s="2">
        <f t="shared" si="3"/>
        <v>10</v>
      </c>
      <c r="Q20" s="5">
        <f t="shared" si="4"/>
        <v>1</v>
      </c>
      <c r="R20" s="157">
        <v>1</v>
      </c>
      <c r="S20" s="223">
        <v>3</v>
      </c>
      <c r="T20" s="229">
        <f>+R20+S20</f>
        <v>4</v>
      </c>
      <c r="U20" s="153">
        <v>1</v>
      </c>
      <c r="V20" s="159">
        <v>1</v>
      </c>
      <c r="W20" s="159">
        <v>2</v>
      </c>
      <c r="X20" s="228">
        <f>+U20+V20+W20</f>
        <v>4</v>
      </c>
      <c r="Y20" s="336">
        <v>1</v>
      </c>
      <c r="Z20" s="159">
        <v>0</v>
      </c>
      <c r="AA20" s="159">
        <v>2</v>
      </c>
      <c r="AB20" s="159">
        <v>1</v>
      </c>
      <c r="AC20" s="159">
        <v>0</v>
      </c>
      <c r="AD20" s="228">
        <f>SUM(Y20:AC20)</f>
        <v>4</v>
      </c>
      <c r="AE20" s="35">
        <v>0</v>
      </c>
      <c r="AF20" s="36">
        <v>1</v>
      </c>
      <c r="AG20" s="36">
        <v>1</v>
      </c>
      <c r="AH20" s="36">
        <v>2</v>
      </c>
      <c r="AI20" s="161">
        <v>0</v>
      </c>
      <c r="AJ20" s="237">
        <f>SUM(AE20:AI20)</f>
        <v>4</v>
      </c>
      <c r="AK20" s="364">
        <f t="shared" si="5"/>
        <v>0.4</v>
      </c>
    </row>
    <row r="21" spans="1:37" ht="79.8" thickBot="1">
      <c r="A21" s="525" t="s">
        <v>245</v>
      </c>
      <c r="B21" s="11">
        <v>0</v>
      </c>
      <c r="C21" s="241">
        <v>5</v>
      </c>
      <c r="D21" s="262">
        <v>5</v>
      </c>
      <c r="E21" s="357">
        <v>0</v>
      </c>
      <c r="F21" s="99">
        <v>1</v>
      </c>
      <c r="G21" s="99">
        <v>0</v>
      </c>
      <c r="H21" s="99">
        <v>4</v>
      </c>
      <c r="I21" s="99">
        <v>0</v>
      </c>
      <c r="J21" s="219">
        <v>0</v>
      </c>
      <c r="K21" s="43">
        <f t="shared" si="0"/>
        <v>0</v>
      </c>
      <c r="L21" s="43">
        <f t="shared" si="1"/>
        <v>5</v>
      </c>
      <c r="M21" s="237">
        <f t="shared" si="2"/>
        <v>5</v>
      </c>
      <c r="N21" s="13">
        <v>0</v>
      </c>
      <c r="O21" s="145">
        <v>4</v>
      </c>
      <c r="P21" s="2">
        <f t="shared" si="3"/>
        <v>4</v>
      </c>
      <c r="Q21" s="5">
        <f t="shared" si="4"/>
        <v>0.8</v>
      </c>
      <c r="R21" s="155">
        <v>0</v>
      </c>
      <c r="S21" s="161">
        <v>0</v>
      </c>
      <c r="T21" s="237">
        <v>0</v>
      </c>
      <c r="U21" s="35">
        <v>0</v>
      </c>
      <c r="V21" s="161">
        <v>0</v>
      </c>
      <c r="W21" s="161">
        <v>0</v>
      </c>
      <c r="X21" s="237">
        <v>0</v>
      </c>
      <c r="Y21" s="339">
        <v>0</v>
      </c>
      <c r="Z21" s="161">
        <v>0</v>
      </c>
      <c r="AA21" s="161">
        <v>0</v>
      </c>
      <c r="AB21" s="161">
        <v>0</v>
      </c>
      <c r="AC21" s="161">
        <v>0</v>
      </c>
      <c r="AD21" s="237">
        <v>0</v>
      </c>
      <c r="AE21" s="35">
        <v>0</v>
      </c>
      <c r="AF21" s="36">
        <v>0</v>
      </c>
      <c r="AG21" s="36">
        <v>0</v>
      </c>
      <c r="AH21" s="36">
        <v>0</v>
      </c>
      <c r="AI21" s="161">
        <v>0</v>
      </c>
      <c r="AJ21" s="237">
        <v>0</v>
      </c>
      <c r="AK21" s="364">
        <f t="shared" si="5"/>
        <v>0</v>
      </c>
    </row>
    <row r="22" spans="1:37" ht="79.8" thickBot="1">
      <c r="A22" s="525" t="s">
        <v>246</v>
      </c>
      <c r="B22" s="13">
        <v>3</v>
      </c>
      <c r="C22" s="242">
        <v>12</v>
      </c>
      <c r="D22" s="239">
        <v>15</v>
      </c>
      <c r="E22" s="357">
        <v>0</v>
      </c>
      <c r="F22" s="219">
        <v>9</v>
      </c>
      <c r="G22" s="98">
        <v>2</v>
      </c>
      <c r="H22" s="99">
        <v>3</v>
      </c>
      <c r="I22" s="99">
        <v>1</v>
      </c>
      <c r="J22" s="219">
        <v>0</v>
      </c>
      <c r="K22" s="43">
        <f t="shared" si="0"/>
        <v>3</v>
      </c>
      <c r="L22" s="43">
        <f t="shared" si="1"/>
        <v>12</v>
      </c>
      <c r="M22" s="229">
        <f t="shared" si="2"/>
        <v>15</v>
      </c>
      <c r="N22" s="13">
        <v>1</v>
      </c>
      <c r="O22" s="145">
        <v>0</v>
      </c>
      <c r="P22" s="2">
        <f t="shared" si="3"/>
        <v>1</v>
      </c>
      <c r="Q22" s="5">
        <f t="shared" si="4"/>
        <v>6.6666666666666666E-2</v>
      </c>
      <c r="R22" s="170">
        <v>0</v>
      </c>
      <c r="S22" s="171">
        <v>1</v>
      </c>
      <c r="T22" s="247">
        <v>1</v>
      </c>
      <c r="U22" s="143">
        <v>0</v>
      </c>
      <c r="V22" s="171">
        <v>1</v>
      </c>
      <c r="W22" s="171">
        <v>0</v>
      </c>
      <c r="X22" s="247">
        <v>1</v>
      </c>
      <c r="Y22" s="362">
        <v>0</v>
      </c>
      <c r="Z22" s="171">
        <v>0</v>
      </c>
      <c r="AA22" s="171">
        <v>0</v>
      </c>
      <c r="AB22" s="171">
        <v>1</v>
      </c>
      <c r="AC22" s="171">
        <v>0</v>
      </c>
      <c r="AD22" s="237">
        <v>1</v>
      </c>
      <c r="AE22" s="143">
        <v>0</v>
      </c>
      <c r="AF22" s="102">
        <v>0</v>
      </c>
      <c r="AG22" s="102">
        <v>0</v>
      </c>
      <c r="AH22" s="102">
        <v>1</v>
      </c>
      <c r="AI22" s="171">
        <v>0</v>
      </c>
      <c r="AJ22" s="237">
        <v>1</v>
      </c>
      <c r="AK22" s="364">
        <f t="shared" si="5"/>
        <v>6.6666666666666666E-2</v>
      </c>
    </row>
    <row r="23" spans="1:37" ht="79.8" thickBot="1">
      <c r="A23" s="523" t="s">
        <v>247</v>
      </c>
      <c r="B23" s="4">
        <v>6</v>
      </c>
      <c r="C23" s="240">
        <v>9</v>
      </c>
      <c r="D23" s="237">
        <v>15</v>
      </c>
      <c r="E23" s="35">
        <v>3</v>
      </c>
      <c r="F23" s="36">
        <v>3</v>
      </c>
      <c r="G23" s="36">
        <v>2</v>
      </c>
      <c r="H23" s="36">
        <v>4</v>
      </c>
      <c r="I23" s="36">
        <v>1</v>
      </c>
      <c r="J23" s="161">
        <v>2</v>
      </c>
      <c r="K23" s="43">
        <f t="shared" si="0"/>
        <v>6</v>
      </c>
      <c r="L23" s="43">
        <f t="shared" si="1"/>
        <v>9</v>
      </c>
      <c r="M23" s="230">
        <f t="shared" si="2"/>
        <v>15</v>
      </c>
      <c r="N23" s="4">
        <v>6</v>
      </c>
      <c r="O23" s="2">
        <v>9</v>
      </c>
      <c r="P23" s="2">
        <f t="shared" si="3"/>
        <v>15</v>
      </c>
      <c r="Q23" s="5">
        <f t="shared" si="4"/>
        <v>1</v>
      </c>
      <c r="R23" s="157">
        <v>0</v>
      </c>
      <c r="S23" s="223">
        <v>0</v>
      </c>
      <c r="T23" s="229">
        <v>0</v>
      </c>
      <c r="U23" s="153">
        <v>0</v>
      </c>
      <c r="V23" s="159">
        <v>0</v>
      </c>
      <c r="W23" s="159">
        <v>0</v>
      </c>
      <c r="X23" s="228">
        <v>0</v>
      </c>
      <c r="Y23" s="336">
        <v>0</v>
      </c>
      <c r="Z23" s="159">
        <v>0</v>
      </c>
      <c r="AA23" s="159">
        <v>0</v>
      </c>
      <c r="AB23" s="159">
        <v>0</v>
      </c>
      <c r="AC23" s="159">
        <v>0</v>
      </c>
      <c r="AD23" s="228">
        <v>0</v>
      </c>
      <c r="AE23" s="35">
        <v>0</v>
      </c>
      <c r="AF23" s="36">
        <v>0</v>
      </c>
      <c r="AG23" s="36">
        <v>0</v>
      </c>
      <c r="AH23" s="36">
        <v>0</v>
      </c>
      <c r="AI23" s="161">
        <v>0</v>
      </c>
      <c r="AJ23" s="237">
        <v>0</v>
      </c>
      <c r="AK23" s="364">
        <f t="shared" si="5"/>
        <v>0</v>
      </c>
    </row>
    <row r="24" spans="1:37" ht="28.8" thickBot="1">
      <c r="A24" s="526" t="s">
        <v>248</v>
      </c>
      <c r="B24" s="267">
        <f t="shared" ref="B24:P24" si="6">SUM(B7:B23)</f>
        <v>79</v>
      </c>
      <c r="C24" s="268">
        <f t="shared" si="6"/>
        <v>342</v>
      </c>
      <c r="D24" s="269">
        <f t="shared" si="6"/>
        <v>421</v>
      </c>
      <c r="E24" s="378">
        <f t="shared" si="6"/>
        <v>26</v>
      </c>
      <c r="F24" s="379">
        <f t="shared" si="6"/>
        <v>124</v>
      </c>
      <c r="G24" s="379">
        <f t="shared" si="6"/>
        <v>33</v>
      </c>
      <c r="H24" s="379">
        <f t="shared" si="6"/>
        <v>143</v>
      </c>
      <c r="I24" s="379">
        <f t="shared" si="6"/>
        <v>20</v>
      </c>
      <c r="J24" s="380">
        <f t="shared" si="6"/>
        <v>75</v>
      </c>
      <c r="K24" s="270">
        <f t="shared" si="6"/>
        <v>79</v>
      </c>
      <c r="L24" s="270">
        <f t="shared" si="6"/>
        <v>342</v>
      </c>
      <c r="M24" s="274">
        <f>K24+L24</f>
        <v>421</v>
      </c>
      <c r="N24" s="271">
        <f t="shared" si="6"/>
        <v>59</v>
      </c>
      <c r="O24" s="272">
        <f t="shared" si="6"/>
        <v>274</v>
      </c>
      <c r="P24" s="272">
        <f t="shared" si="6"/>
        <v>333</v>
      </c>
      <c r="Q24" s="273">
        <f t="shared" si="4"/>
        <v>0.79097387173396672</v>
      </c>
      <c r="R24" s="383">
        <f t="shared" ref="R24:AJ24" si="7">SUM(R7:R23)</f>
        <v>20</v>
      </c>
      <c r="S24" s="380">
        <f t="shared" si="7"/>
        <v>76</v>
      </c>
      <c r="T24" s="269">
        <f t="shared" si="7"/>
        <v>96</v>
      </c>
      <c r="U24" s="378">
        <f t="shared" si="7"/>
        <v>27</v>
      </c>
      <c r="V24" s="380">
        <f t="shared" si="7"/>
        <v>43</v>
      </c>
      <c r="W24" s="380">
        <f t="shared" si="7"/>
        <v>26</v>
      </c>
      <c r="X24" s="269">
        <f t="shared" si="7"/>
        <v>96</v>
      </c>
      <c r="Y24" s="387">
        <f t="shared" si="7"/>
        <v>3</v>
      </c>
      <c r="Z24" s="380">
        <f t="shared" si="7"/>
        <v>19</v>
      </c>
      <c r="AA24" s="380">
        <f t="shared" si="7"/>
        <v>34</v>
      </c>
      <c r="AB24" s="380">
        <f t="shared" si="7"/>
        <v>35</v>
      </c>
      <c r="AC24" s="380">
        <f t="shared" si="7"/>
        <v>5</v>
      </c>
      <c r="AD24" s="269">
        <f t="shared" si="7"/>
        <v>96</v>
      </c>
      <c r="AE24" s="378">
        <f t="shared" si="7"/>
        <v>3</v>
      </c>
      <c r="AF24" s="379">
        <f t="shared" si="7"/>
        <v>9</v>
      </c>
      <c r="AG24" s="379">
        <f t="shared" si="7"/>
        <v>39</v>
      </c>
      <c r="AH24" s="379">
        <f t="shared" si="7"/>
        <v>35</v>
      </c>
      <c r="AI24" s="380">
        <f t="shared" si="7"/>
        <v>10</v>
      </c>
      <c r="AJ24" s="269">
        <f t="shared" si="7"/>
        <v>96</v>
      </c>
      <c r="AK24" s="364">
        <f t="shared" si="5"/>
        <v>0.22802850356294538</v>
      </c>
    </row>
    <row r="25" spans="1:37" ht="18">
      <c r="Q25" s="5"/>
    </row>
  </sheetData>
  <mergeCells count="49"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S5:S6"/>
    <mergeCell ref="T5:T6"/>
    <mergeCell ref="U5:U6"/>
    <mergeCell ref="V5:V6"/>
    <mergeCell ref="W5:W6"/>
    <mergeCell ref="X5:X6"/>
    <mergeCell ref="U3:X4"/>
    <mergeCell ref="Y3:AD4"/>
    <mergeCell ref="AE3:AJ4"/>
    <mergeCell ref="E5:E6"/>
    <mergeCell ref="F5:F6"/>
    <mergeCell ref="G5:G6"/>
    <mergeCell ref="H5:H6"/>
    <mergeCell ref="I5:I6"/>
    <mergeCell ref="J5:J6"/>
    <mergeCell ref="N5:N6"/>
    <mergeCell ref="E3:F4"/>
    <mergeCell ref="G3:H4"/>
    <mergeCell ref="I3:J4"/>
    <mergeCell ref="K3:K6"/>
    <mergeCell ref="L3:L6"/>
    <mergeCell ref="E2:M2"/>
    <mergeCell ref="M3:M6"/>
    <mergeCell ref="A1:AK1"/>
    <mergeCell ref="A2:A6"/>
    <mergeCell ref="B2:D2"/>
    <mergeCell ref="N2:Q4"/>
    <mergeCell ref="R2:AJ2"/>
    <mergeCell ref="AK2:AK6"/>
    <mergeCell ref="B3:B6"/>
    <mergeCell ref="C3:C6"/>
    <mergeCell ref="D3:D6"/>
    <mergeCell ref="R3:T4"/>
    <mergeCell ref="O5:O6"/>
    <mergeCell ref="P5:P6"/>
    <mergeCell ref="Q5:Q6"/>
    <mergeCell ref="R5:R6"/>
  </mergeCells>
  <phoneticPr fontId="2" type="noConversion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總表</vt:lpstr>
      <vt:lpstr>基隆市</vt:lpstr>
      <vt:lpstr>臺北市</vt:lpstr>
      <vt:lpstr>新北市</vt:lpstr>
      <vt:lpstr>桃園市</vt:lpstr>
      <vt:lpstr>新竹縣</vt:lpstr>
      <vt:lpstr>新竹市</vt:lpstr>
      <vt:lpstr>苗栗縣</vt:lpstr>
      <vt:lpstr>台中市</vt:lpstr>
      <vt:lpstr>南投縣</vt:lpstr>
      <vt:lpstr>彰化縣</vt:lpstr>
      <vt:lpstr>雲林縣</vt:lpstr>
      <vt:lpstr>嘉義縣</vt:lpstr>
      <vt:lpstr>嘉義市</vt:lpstr>
      <vt:lpstr>臺南市</vt:lpstr>
      <vt:lpstr>高雄市</vt:lpstr>
      <vt:lpstr>屏東縣</vt:lpstr>
      <vt:lpstr>宜蘭縣</vt:lpstr>
      <vt:lpstr>花蓮縣</vt:lpstr>
      <vt:lpstr>臺東縣</vt:lpstr>
      <vt:lpstr>澎湖縣</vt:lpstr>
      <vt:lpstr>金門縣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moejsmpc</cp:lastModifiedBy>
  <cp:lastPrinted>2016-02-26T08:43:08Z</cp:lastPrinted>
  <dcterms:created xsi:type="dcterms:W3CDTF">2015-01-23T03:31:38Z</dcterms:created>
  <dcterms:modified xsi:type="dcterms:W3CDTF">2016-04-18T07:56:05Z</dcterms:modified>
</cp:coreProperties>
</file>